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ames Bradbury\Box Sync\GCC - Transportation Mitigation\TCI Market-Based Policies\2019-Program-Design\Modeling\Sep-2020-webinar-PUBLISH\FINAL\"/>
    </mc:Choice>
  </mc:AlternateContent>
  <xr:revisionPtr revIDLastSave="0" documentId="8_{DD1AED47-9B0D-4163-A8C9-2B5CF6258190}" xr6:coauthVersionLast="45" xr6:coauthVersionMax="45" xr10:uidLastSave="{00000000-0000-0000-0000-000000000000}"/>
  <bookViews>
    <workbookView xWindow="-25980" yWindow="-9615" windowWidth="24360" windowHeight="15405" xr2:uid="{00000000-000D-0000-FFFF-FFFF00000000}"/>
  </bookViews>
  <sheets>
    <sheet name="ReadMe" sheetId="6" r:id="rId1"/>
    <sheet name="Transportation" sheetId="3" r:id="rId2"/>
    <sheet name="Electricity" sheetId="4" r:id="rId3"/>
  </sheets>
  <externalReferences>
    <externalReference r:id="rId4"/>
    <externalReference r:id="rId5"/>
  </externalReferences>
  <definedNames>
    <definedName name="NGYEAR">[1]trnldv!$B$3255</definedName>
    <definedName name="_xlnm.Print_Titles" localSheetId="2">Electricity!$1:$2</definedName>
    <definedName name="_xlnm.Print_Titles" localSheetId="1">Transportation!$1:$2</definedName>
    <definedName name="RAILHISTYR">[1]trnldv!$B$3254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4" l="1"/>
  <c r="H16" i="4"/>
  <c r="I16" i="4" s="1"/>
  <c r="J16" i="4" s="1"/>
  <c r="K16" i="4" s="1"/>
  <c r="L16" i="4" s="1"/>
  <c r="M16" i="4" s="1"/>
  <c r="N16" i="4" s="1"/>
  <c r="O16" i="4" s="1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</calcChain>
</file>

<file path=xl/sharedStrings.xml><?xml version="1.0" encoding="utf-8"?>
<sst xmlns="http://schemas.openxmlformats.org/spreadsheetml/2006/main" count="223" uniqueCount="165">
  <si>
    <t>Price (2015$/kWh)</t>
  </si>
  <si>
    <t xml:space="preserve">EV Battery Costs </t>
  </si>
  <si>
    <t>100 Mile Electric Vehicle</t>
  </si>
  <si>
    <t>200 Mile Electric Vehicle</t>
  </si>
  <si>
    <t>300 Mile Electric Vehicle</t>
  </si>
  <si>
    <t xml:space="preserve"> (2017$)</t>
  </si>
  <si>
    <t>CARS</t>
  </si>
  <si>
    <t>LIGHT TRUCKS</t>
  </si>
  <si>
    <t>2 Seater</t>
  </si>
  <si>
    <t>Mini</t>
  </si>
  <si>
    <t>Subcom</t>
  </si>
  <si>
    <t>Compact</t>
  </si>
  <si>
    <t>Midsize</t>
  </si>
  <si>
    <t>Large</t>
  </si>
  <si>
    <t>Std</t>
  </si>
  <si>
    <t>Cars</t>
  </si>
  <si>
    <t>Pickups</t>
  </si>
  <si>
    <t>Vans</t>
  </si>
  <si>
    <t>SUVs</t>
  </si>
  <si>
    <t>Turbo DI Diesel</t>
  </si>
  <si>
    <t>Flex-Fuel Ethanol</t>
  </si>
  <si>
    <t>Gasoline/Electric Hybrid</t>
  </si>
  <si>
    <t>Diesel/Electric Hybrid</t>
  </si>
  <si>
    <t>Plug-In Hybrid (10)</t>
  </si>
  <si>
    <t>Plug-In Hybrid (40)</t>
  </si>
  <si>
    <t>Electric Vehicle - 100 mile</t>
  </si>
  <si>
    <t>Electric Vehicle - 200 mile</t>
  </si>
  <si>
    <t>Electric Vehicle - 300 mile</t>
  </si>
  <si>
    <t>CNG Bi-Fuel</t>
  </si>
  <si>
    <t>Dedicated CNG</t>
  </si>
  <si>
    <t>Hydrogen Fuel Cell</t>
  </si>
  <si>
    <t>Vehicle Introduction Years</t>
  </si>
  <si>
    <t>Federal Electric Vehicle (EV) Tax Credit</t>
  </si>
  <si>
    <t>Note: NEMS does not track vehicles sales by manufacturer,  thus the credits are assumed to phase-out over time.</t>
  </si>
  <si>
    <t>TCI-NEMS Regionalization Modifications</t>
  </si>
  <si>
    <t xml:space="preserve"> </t>
  </si>
  <si>
    <t>Population</t>
  </si>
  <si>
    <t>LDV</t>
  </si>
  <si>
    <t>Commercial Light Truck</t>
  </si>
  <si>
    <t>Freight Truck</t>
  </si>
  <si>
    <t>Combined</t>
  </si>
  <si>
    <t>(Billion Miles)</t>
  </si>
  <si>
    <t>(2015$/vehicle)</t>
  </si>
  <si>
    <t xml:space="preserve">EV Non-Battery Costs </t>
  </si>
  <si>
    <r>
      <t>(</t>
    </r>
    <r>
      <rPr>
        <i/>
        <sz val="11"/>
        <color theme="1"/>
        <rFont val="Calibri"/>
        <family val="2"/>
        <scheme val="minor"/>
      </rPr>
      <t>Changes Highlighted in Yellow)</t>
    </r>
  </si>
  <si>
    <t>Vehicle Prices (output)</t>
  </si>
  <si>
    <t>Fleet LDVs</t>
  </si>
  <si>
    <t>Light-duty vehicles (LDV)</t>
  </si>
  <si>
    <t>Mass transit demand</t>
  </si>
  <si>
    <t>Large SUV</t>
  </si>
  <si>
    <t>Midsize Car</t>
  </si>
  <si>
    <t>Small car</t>
  </si>
  <si>
    <t>Large Car</t>
  </si>
  <si>
    <t>Small SUV/Truck</t>
  </si>
  <si>
    <t>Large SUV/Truck</t>
  </si>
  <si>
    <t>Conventional Gasoline</t>
  </si>
  <si>
    <t xml:space="preserve">  ---</t>
  </si>
  <si>
    <t>Freight Trucks</t>
  </si>
  <si>
    <t>Note: TCI-NEMS was modified to split the South Atlantic (Census Region 5) into the TCI (Upper South-Atlantic) and non-TCI South Atlantic areas.</t>
  </si>
  <si>
    <t>Percentages of South Atlantic Assumed to be in the TCI Region</t>
  </si>
  <si>
    <t>Renewable Technology Costs</t>
  </si>
  <si>
    <t>Solar - Utility PV</t>
  </si>
  <si>
    <t>Overnight Capital Cost</t>
  </si>
  <si>
    <t>(2017$/kW AC)</t>
  </si>
  <si>
    <t>Fixed O&amp;M costs</t>
  </si>
  <si>
    <t>(2017$/kW-yr AC)</t>
  </si>
  <si>
    <t>Land-Based Wind</t>
  </si>
  <si>
    <t>(2017$/kW)</t>
  </si>
  <si>
    <t>(2017$/kW-yr)</t>
  </si>
  <si>
    <t>Cumulative Capacity Mandates</t>
  </si>
  <si>
    <t>Offshore Wind</t>
  </si>
  <si>
    <t>(MW)</t>
  </si>
  <si>
    <t>Battery Storage</t>
  </si>
  <si>
    <t>Cumulative Planned Additions (GW)</t>
  </si>
  <si>
    <t>New England ISO</t>
  </si>
  <si>
    <t>Combined Cycle</t>
  </si>
  <si>
    <t>Comb. Turbine</t>
  </si>
  <si>
    <t>Solar PV</t>
  </si>
  <si>
    <t>New York ISO</t>
  </si>
  <si>
    <t>Wind</t>
  </si>
  <si>
    <t>Biomass</t>
  </si>
  <si>
    <t>PJM ISO and VA/Carolinas</t>
  </si>
  <si>
    <t>Annual Retirements (GW)</t>
  </si>
  <si>
    <t>Coal</t>
  </si>
  <si>
    <t>Nuclear</t>
  </si>
  <si>
    <t>Oil/Gas Steam</t>
  </si>
  <si>
    <t>Electric Vehicle Load Shape</t>
  </si>
  <si>
    <r>
      <t xml:space="preserve">source: ARRA, </t>
    </r>
    <r>
      <rPr>
        <i/>
        <sz val="11"/>
        <color theme="1"/>
        <rFont val="Calibri"/>
        <family val="2"/>
        <scheme val="minor"/>
      </rPr>
      <t>2013 Annual Infrastructure Report</t>
    </r>
  </si>
  <si>
    <t>Share of Credit</t>
  </si>
  <si>
    <t>TCI-NEMS Reference Case Electricity Assumptions Modified from the AEO2018</t>
  </si>
  <si>
    <t>TCI-NEMS Reference Case Transportation Assumptions Modified from the AEO2018</t>
  </si>
  <si>
    <t>Data for all stations and home charging</t>
  </si>
  <si>
    <t>TCI Region Vehicle Miles Travelled  (calibrated output)</t>
  </si>
  <si>
    <t>Prepared by OnLocation, Inc.</t>
  </si>
  <si>
    <t>Release Date:  September 2020</t>
  </si>
  <si>
    <t xml:space="preserve">Scenario:  </t>
  </si>
  <si>
    <t>20 percent cap reduction, investment portfolio A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</si>
  <si>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</si>
  <si>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</si>
  <si>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</si>
  <si>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</si>
  <si>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File Names</t>
  </si>
  <si>
    <t>Scenario Description</t>
  </si>
  <si>
    <t>Reference</t>
  </si>
  <si>
    <t>Reference case</t>
  </si>
  <si>
    <t>Sensitivity Cases</t>
  </si>
  <si>
    <t>Ref_flatCAFE</t>
  </si>
  <si>
    <t>Reference case sensitivity, freeze federal vehicle standards*</t>
  </si>
  <si>
    <t>Ref_HighEVCosts</t>
  </si>
  <si>
    <t>Reference case sensitivity, high EV costs*</t>
  </si>
  <si>
    <t>Ref_LowOilPrice</t>
  </si>
  <si>
    <t>Reference case sensitivity, EIA low oil price (AEO 2018)</t>
  </si>
  <si>
    <t>Ref_extCAFE</t>
  </si>
  <si>
    <t>Reference case sensitivity, extended federal vehicle standards*</t>
  </si>
  <si>
    <t>Ref_LowEVCosts</t>
  </si>
  <si>
    <t>Reference case sensitivity, low EV costs*</t>
  </si>
  <si>
    <t>Ref_HighOilPrice</t>
  </si>
  <si>
    <t>Reference case sensitivity, EIA high oil price (AEO 2018)</t>
  </si>
  <si>
    <t>Ref_HighEM</t>
  </si>
  <si>
    <t>Reference case sensitivity, combined high emissions (EIA low oil price (AEO 2018), high EV costs, freeze federal vehicle standards)</t>
  </si>
  <si>
    <t>Ref_LowEM</t>
  </si>
  <si>
    <t>Reference case sensitivity, combined low emissions (EIA high oil price (AEO 2018), low EV costs, extended federal vehicle standards)*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</si>
  <si>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</si>
  <si>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</si>
  <si>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</si>
  <si>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</si>
  <si>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</si>
  <si>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</si>
  <si>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</si>
  <si>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</si>
  <si>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20 percent cap reduction, investment portfolio B</t>
  </si>
  <si>
    <t>Cap22_PortB</t>
  </si>
  <si>
    <t>22 percent cap reduction, investment portfolio B</t>
  </si>
  <si>
    <t>Cap25_PortB</t>
  </si>
  <si>
    <t>25 percent cap reduction, investment portfolio B</t>
  </si>
  <si>
    <t>Cap20_PortA</t>
  </si>
  <si>
    <t>Cap22_PortA</t>
  </si>
  <si>
    <t>22 percent cap reduction, investment portfolio A</t>
  </si>
  <si>
    <t>Cap25_PortA</t>
  </si>
  <si>
    <t>25 percent cap reduction, investment portfolio A</t>
  </si>
  <si>
    <t>Cap20_PortC</t>
  </si>
  <si>
    <t>20 percent cap reduction, investment portfolio C</t>
  </si>
  <si>
    <t>Cap22_PortC</t>
  </si>
  <si>
    <t>22 percent cap reduction, investment portfolio C</t>
  </si>
  <si>
    <t>Cap25_PortC</t>
  </si>
  <si>
    <t>25 percent cap reduction, investment portfolio C</t>
  </si>
  <si>
    <t xml:space="preserve">Cap20B_LowEM </t>
  </si>
  <si>
    <t>Combined low emissions sensitivity, 20 percent cap reduction, investment portfolio B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</si>
  <si>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</si>
  <si>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</si>
  <si>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</si>
  <si>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</si>
  <si>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</si>
  <si>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</si>
  <si>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</si>
  <si>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>Combined high emissions sensitivity, 22 percent cap reduction, investment portfolio B</t>
  </si>
  <si>
    <t xml:space="preserve">Cap25B_HighEM </t>
  </si>
  <si>
    <t>Combined high emissions sensitivity, 25 percent cap reduction, investment portfolio B</t>
  </si>
  <si>
    <t>* Note some of the sensitivity cases were run with only the tranportation model, not fully integrated TCI-NEMS</t>
  </si>
  <si>
    <t>The input assumptions file contains:</t>
  </si>
  <si>
    <t>TCI-NEMS Inputs</t>
  </si>
  <si>
    <t>Reference Case Inputs</t>
  </si>
  <si>
    <t>Transportation</t>
  </si>
  <si>
    <t>Electricity</t>
  </si>
  <si>
    <t>Full List of Scenario Outputs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</si>
</sst>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2" fillId="0" borderId="0"/>
    <xf numFmtId="0" fontId="15" fillId="0" borderId="0"/>
  </cellStyleXfs>
  <cellXfs count="53">
    <xf numFmtId="0" fontId="0" fillId="0" borderId="0" xfId="0"/>
    <xf numFmtId="0" fontId="1" fillId="0" borderId="0" xfId="0" applyFont="1"/>
    <xf numFmtId="1" fontId="2" fillId="0" borderId="0" xfId="3" applyNumberFormat="1"/>
    <xf numFmtId="0" fontId="1" fillId="0" borderId="1" xfId="0" applyFont="1" applyBorder="1"/>
    <xf numFmtId="0" fontId="3" fillId="0" borderId="0" xfId="0" applyFont="1"/>
    <xf numFmtId="1" fontId="0" fillId="0" borderId="0" xfId="0" applyNumberFormat="1"/>
    <xf numFmtId="164" fontId="0" fillId="0" borderId="0" xfId="1" applyNumberFormat="1" applyFont="1"/>
    <xf numFmtId="0" fontId="4" fillId="0" borderId="0" xfId="0" applyFont="1"/>
    <xf numFmtId="0" fontId="5" fillId="0" borderId="0" xfId="0" applyFont="1"/>
    <xf numFmtId="9" fontId="0" fillId="0" borderId="0" xfId="2" applyFont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9" fillId="0" borderId="0" xfId="0" applyFont="1"/>
    <xf numFmtId="0" fontId="10" fillId="0" borderId="0" xfId="0" applyFont="1"/>
    <xf numFmtId="0" fontId="0" fillId="0" borderId="0" xfId="0" applyFont="1" applyAlignment="1">
      <alignment vertical="center"/>
    </xf>
    <xf numFmtId="9" fontId="0" fillId="0" borderId="0" xfId="0" applyNumberFormat="1"/>
    <xf numFmtId="164" fontId="11" fillId="0" borderId="0" xfId="1" applyNumberFormat="1" applyFont="1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" fillId="2" borderId="2" xfId="4" applyFont="1" applyFill="1" applyBorder="1" applyAlignment="1">
      <alignment horizontal="center" wrapText="1"/>
    </xf>
    <xf numFmtId="0" fontId="0" fillId="0" borderId="0" xfId="0" applyFill="1"/>
    <xf numFmtId="0" fontId="10" fillId="0" borderId="0" xfId="0" applyFont="1" applyFill="1"/>
    <xf numFmtId="0" fontId="0" fillId="0" borderId="0" xfId="0" applyFill="1" applyAlignment="1"/>
    <xf numFmtId="0" fontId="7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165" fontId="0" fillId="0" borderId="0" xfId="0" applyNumberFormat="1"/>
    <xf numFmtId="3" fontId="0" fillId="0" borderId="0" xfId="0" applyNumberFormat="1"/>
    <xf numFmtId="2" fontId="0" fillId="0" borderId="0" xfId="0" applyNumberFormat="1"/>
    <xf numFmtId="0" fontId="12" fillId="0" borderId="0" xfId="5"/>
    <xf numFmtId="0" fontId="13" fillId="0" borderId="0" xfId="0" applyFont="1"/>
    <xf numFmtId="0" fontId="14" fillId="0" borderId="0" xfId="0" applyFont="1" applyAlignment="1">
      <alignment vertical="center"/>
    </xf>
    <xf numFmtId="0" fontId="16" fillId="0" borderId="0" xfId="6" applyFont="1"/>
    <xf numFmtId="0" fontId="15" fillId="0" borderId="0" xfId="6"/>
    <xf numFmtId="0" fontId="17" fillId="0" borderId="0" xfId="6" applyFont="1"/>
    <xf numFmtId="0" fontId="18" fillId="0" borderId="0" xfId="6" applyFont="1"/>
    <xf numFmtId="0" fontId="19" fillId="0" borderId="0" xfId="6" applyFont="1"/>
    <xf numFmtId="0" fontId="8" fillId="0" borderId="0" xfId="4"/>
    <xf numFmtId="0" fontId="10" fillId="0" borderId="0" xfId="6" applyFont="1"/>
    <xf numFmtId="0" fontId="20" fillId="0" borderId="0" xfId="6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</cellXfs>
  <cellStyles count="7">
    <cellStyle name="Currency" xfId="1" builtinId="4"/>
    <cellStyle name="Hyperlink" xfId="4" builtinId="8"/>
    <cellStyle name="Normal" xfId="0" builtinId="0"/>
    <cellStyle name="Normal 2" xfId="6" xr:uid="{00000000-0005-0000-0000-000003000000}"/>
    <cellStyle name="Normal 2 2" xfId="5" xr:uid="{00000000-0005-0000-0000-000004000000}"/>
    <cellStyle name="Normal 21" xfId="3" xr:uid="{00000000-0005-0000-0000-000005000000}"/>
    <cellStyle name="Percent" xfId="2" builtinId="5"/>
  </cellStyles>
  <dxfs count="3">
    <dxf>
      <font>
        <strike val="0"/>
        <color theme="0" tint="-0.34998626667073579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63</xdr:row>
      <xdr:rowOff>0</xdr:rowOff>
    </xdr:from>
    <xdr:to>
      <xdr:col>3</xdr:col>
      <xdr:colOff>314325</xdr:colOff>
      <xdr:row>73</xdr:row>
      <xdr:rowOff>17542</xdr:rowOff>
    </xdr:to>
    <xdr:pic>
      <xdr:nvPicPr>
        <xdr:cNvPr id="2" name="Picture 2" descr="58iT0R0x0S6T4S1T1">
          <a:extLst>
            <a:ext uri="{FF2B5EF4-FFF2-40B4-BE49-F238E27FC236}">
              <a16:creationId xmlns:a16="http://schemas.microsoft.com/office/drawing/2014/main" id="{004B66C3-0DF2-4FE6-BFFA-FC9A1ADB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1430000"/>
          <a:ext cx="3181350" cy="1922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38100</xdr:colOff>
      <xdr:row>62</xdr:row>
      <xdr:rowOff>161925</xdr:rowOff>
    </xdr:from>
    <xdr:to>
      <xdr:col>9</xdr:col>
      <xdr:colOff>370114</xdr:colOff>
      <xdr:row>73</xdr:row>
      <xdr:rowOff>123825</xdr:rowOff>
    </xdr:to>
    <xdr:pic>
      <xdr:nvPicPr>
        <xdr:cNvPr id="3" name="Picture 3" descr="76iT0R0x0S6T4S1T2">
          <a:extLst>
            <a:ext uri="{FF2B5EF4-FFF2-40B4-BE49-F238E27FC236}">
              <a16:creationId xmlns:a16="http://schemas.microsoft.com/office/drawing/2014/main" id="{A014AD31-06F4-42D7-BB90-5D7DAB2E2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1401425"/>
          <a:ext cx="3380014" cy="205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ojects\AEO18\NRDC\input\trnldvx_nrd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CC\TCI%20EMM%20Assump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nldv"/>
      <sheetName val="Li-on costs"/>
      <sheetName val="Deflators"/>
    </sheetNames>
    <sheetDataSet>
      <sheetData sheetId="0">
        <row r="3254">
          <cell r="B3254">
            <v>25</v>
          </cell>
        </row>
        <row r="3255">
          <cell r="B3255">
            <v>28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ity"/>
      <sheetName val="Renew_Costs"/>
      <sheetName val="OFW_Mandates"/>
      <sheetName val="BS_Mandates"/>
      <sheetName val="Nuclear"/>
      <sheetName val="Coal"/>
      <sheetName val="RGGI"/>
      <sheetName val="wfloors"/>
      <sheetName val="EVshape"/>
    </sheetNames>
    <sheetDataSet>
      <sheetData sheetId="0"/>
      <sheetData sheetId="1">
        <row r="6">
          <cell r="C6">
            <v>1258.2492249724671</v>
          </cell>
          <cell r="D6">
            <v>1192.715411171818</v>
          </cell>
          <cell r="E6">
            <v>1179.2494760387501</v>
          </cell>
          <cell r="F6">
            <v>1165.7835409056822</v>
          </cell>
          <cell r="G6">
            <v>1152.3176057726143</v>
          </cell>
          <cell r="H6">
            <v>1138.8516706395465</v>
          </cell>
          <cell r="I6">
            <v>1125.3857355064786</v>
          </cell>
          <cell r="J6">
            <v>1111.9198003734107</v>
          </cell>
          <cell r="K6">
            <v>1098.453865240343</v>
          </cell>
          <cell r="L6">
            <v>1084.9879301072751</v>
          </cell>
          <cell r="M6">
            <v>1071.5219949742066</v>
          </cell>
          <cell r="N6">
            <v>1062.2619283509728</v>
          </cell>
          <cell r="O6">
            <v>1053.001861727739</v>
          </cell>
        </row>
        <row r="10">
          <cell r="C10">
            <v>10.700969796801488</v>
          </cell>
          <cell r="D10">
            <v>9.9650406207223785</v>
          </cell>
          <cell r="E10">
            <v>9.8573131396578351</v>
          </cell>
          <cell r="F10">
            <v>9.7495856585932934</v>
          </cell>
          <cell r="G10">
            <v>9.64185817752875</v>
          </cell>
          <cell r="H10">
            <v>9.5341306964642083</v>
          </cell>
          <cell r="I10">
            <v>9.4264032153996631</v>
          </cell>
          <cell r="J10">
            <v>9.3186757343351214</v>
          </cell>
          <cell r="K10">
            <v>9.210948253270578</v>
          </cell>
          <cell r="L10">
            <v>9.1032207722060363</v>
          </cell>
          <cell r="M10">
            <v>8.9954932911414875</v>
          </cell>
          <cell r="N10">
            <v>8.9214127581556166</v>
          </cell>
          <cell r="O10">
            <v>8.8473322251697457</v>
          </cell>
        </row>
        <row r="15">
          <cell r="C15">
            <v>1443.8224647664556</v>
          </cell>
          <cell r="D15">
            <v>1426.0771243471231</v>
          </cell>
          <cell r="E15">
            <v>1409.0265942014546</v>
          </cell>
          <cell r="F15">
            <v>1392.6708743294505</v>
          </cell>
          <cell r="G15">
            <v>1377.0099647311104</v>
          </cell>
          <cell r="H15">
            <v>1362.0438654064346</v>
          </cell>
          <cell r="I15">
            <v>1347.7725763554229</v>
          </cell>
          <cell r="J15">
            <v>1334.1960975780753</v>
          </cell>
          <cell r="K15">
            <v>1321.3144290743921</v>
          </cell>
          <cell r="L15">
            <v>1309.1275708443732</v>
          </cell>
          <cell r="M15">
            <v>1297.6355228880182</v>
          </cell>
          <cell r="N15">
            <v>1286.8382852053276</v>
          </cell>
          <cell r="O15">
            <v>1276.7358577963009</v>
          </cell>
        </row>
        <row r="18">
          <cell r="C18">
            <v>51.379571376049803</v>
          </cell>
          <cell r="D18">
            <v>50.998981958449434</v>
          </cell>
          <cell r="E18">
            <v>50.618392540849072</v>
          </cell>
          <cell r="F18">
            <v>50.237803123248703</v>
          </cell>
          <cell r="G18">
            <v>49.857213705648334</v>
          </cell>
          <cell r="H18">
            <v>49.476624288047965</v>
          </cell>
          <cell r="I18">
            <v>49.096034870447596</v>
          </cell>
          <cell r="J18">
            <v>48.715445452847234</v>
          </cell>
          <cell r="K18">
            <v>48.334856035246865</v>
          </cell>
          <cell r="L18">
            <v>47.954266617646496</v>
          </cell>
          <cell r="M18">
            <v>47.573677200046127</v>
          </cell>
          <cell r="N18">
            <v>47.193087782445765</v>
          </cell>
          <cell r="O18">
            <v>46.812498364845396</v>
          </cell>
        </row>
      </sheetData>
      <sheetData sheetId="2">
        <row r="18">
          <cell r="C18">
            <v>29</v>
          </cell>
          <cell r="D18">
            <v>41</v>
          </cell>
          <cell r="E18">
            <v>409</v>
          </cell>
          <cell r="F18">
            <v>409</v>
          </cell>
          <cell r="G18">
            <v>1009</v>
          </cell>
          <cell r="H18">
            <v>1009</v>
          </cell>
          <cell r="I18">
            <v>2609</v>
          </cell>
          <cell r="J18">
            <v>2609</v>
          </cell>
          <cell r="K18">
            <v>2609</v>
          </cell>
          <cell r="L18">
            <v>2609</v>
          </cell>
          <cell r="M18">
            <v>8509</v>
          </cell>
          <cell r="N18">
            <v>8509</v>
          </cell>
          <cell r="O18">
            <v>8509</v>
          </cell>
        </row>
      </sheetData>
      <sheetData sheetId="3">
        <row r="24">
          <cell r="F24">
            <v>1500</v>
          </cell>
        </row>
        <row r="25">
          <cell r="F25">
            <v>2000</v>
          </cell>
        </row>
        <row r="26">
          <cell r="F26">
            <v>400</v>
          </cell>
        </row>
        <row r="27">
          <cell r="F27">
            <v>30</v>
          </cell>
        </row>
      </sheetData>
      <sheetData sheetId="4">
        <row r="21">
          <cell r="F21">
            <v>2.5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workbookViewId="0">
      <selection activeCell="D4" sqref="D4"/>
    </sheetView>
  </sheetViews>
  <sheetFormatPr defaultColWidth="9.1328125" defaultRowHeight="14.25" x14ac:dyDescent="0.45"/>
  <cols>
    <col min="1" max="1" width="26.73046875" style="40" customWidth="1"/>
    <col min="2" max="12" width="9.1328125" style="40"/>
    <col min="13" max="13" width="76.265625" style="40" customWidth="1"/>
    <col min="14" max="14" width="17" style="40" customWidth="1"/>
    <col min="15" max="16384" width="9.1328125" style="40"/>
  </cols>
  <sheetData>
    <row r="1" spans="1:5" ht="18" x14ac:dyDescent="0.55000000000000004">
      <c r="A1" s="39" t="s">
        <v>160</v>
      </c>
    </row>
    <row r="2" spans="1:5" x14ac:dyDescent="0.45">
      <c r="A2" s="41"/>
    </row>
    <row r="3" spans="1:5" x14ac:dyDescent="0.45">
      <c r="A3" s="41" t="s">
        <v>93</v>
      </c>
    </row>
    <row r="4" spans="1:5" x14ac:dyDescent="0.45">
      <c r="A4" s="41" t="s">
        <v>94</v>
      </c>
    </row>
    <row r="5" spans="1:5" x14ac:dyDescent="0.45">
      <c r="A5" s="41"/>
    </row>
    <row r="6" spans="1:5" x14ac:dyDescent="0.45">
      <c r="A6" s="41" t="s">
        <v>95</v>
      </c>
    </row>
    <row r="7" spans="1:5" x14ac:dyDescent="0.45">
      <c r="A7" s="42" t="s">
        <v>161</v>
      </c>
      <c r="B7" s="43"/>
    </row>
    <row r="8" spans="1:5" x14ac:dyDescent="0.45">
      <c r="A8" s="41"/>
    </row>
    <row r="9" spans="1:5" x14ac:dyDescent="0.45">
      <c r="A9" s="41" t="s">
        <v>159</v>
      </c>
    </row>
    <row r="11" spans="1:5" x14ac:dyDescent="0.45">
      <c r="A11" s="44" t="s">
        <v>162</v>
      </c>
      <c r="B11" s="40" t="s">
        <v>90</v>
      </c>
    </row>
    <row r="12" spans="1:5" x14ac:dyDescent="0.45">
      <c r="A12" s="44" t="s">
        <v>163</v>
      </c>
      <c r="B12" s="40" t="s">
        <v>89</v>
      </c>
    </row>
    <row r="14" spans="1:5" x14ac:dyDescent="0.45">
      <c r="A14" s="40" t="s">
        <v>97</v>
      </c>
      <c r="E14" s="45"/>
    </row>
    <row r="15" spans="1:5" x14ac:dyDescent="0.45">
      <c r="B15" s="40" t="s">
        <v>98</v>
      </c>
      <c r="E15" s="45"/>
    </row>
    <row r="16" spans="1:5" x14ac:dyDescent="0.45">
      <c r="A16" s="41"/>
    </row>
    <row r="17" spans="1:2" x14ac:dyDescent="0.45">
      <c r="A17" s="40" t="s">
        <v>99</v>
      </c>
    </row>
    <row r="18" spans="1:2" x14ac:dyDescent="0.45">
      <c r="A18" s="44" t="s">
        <v>100</v>
      </c>
    </row>
    <row r="21" spans="1:2" x14ac:dyDescent="0.45">
      <c r="A21" s="41" t="s">
        <v>164</v>
      </c>
    </row>
    <row r="22" spans="1:2" x14ac:dyDescent="0.45">
      <c r="A22" s="41"/>
    </row>
    <row r="23" spans="1:2" x14ac:dyDescent="0.45">
      <c r="A23" s="41" t="s">
        <v>101</v>
      </c>
      <c r="B23" s="41" t="s">
        <v>102</v>
      </c>
    </row>
    <row r="24" spans="1:2" x14ac:dyDescent="0.45">
      <c r="A24" s="40" t="s">
        <v>103</v>
      </c>
      <c r="B24" s="40" t="s">
        <v>104</v>
      </c>
    </row>
    <row r="25" spans="1:2" ht="15.75" customHeight="1" x14ac:dyDescent="0.45">
      <c r="B25" s="46" t="s">
        <v>105</v>
      </c>
    </row>
    <row r="26" spans="1:2" ht="15" customHeight="1" x14ac:dyDescent="0.45">
      <c r="A26" s="40" t="s">
        <v>106</v>
      </c>
      <c r="B26" s="40" t="s">
        <v>107</v>
      </c>
    </row>
    <row r="27" spans="1:2" ht="15.75" customHeight="1" x14ac:dyDescent="0.45">
      <c r="A27" s="40" t="s">
        <v>108</v>
      </c>
      <c r="B27" s="40" t="s">
        <v>109</v>
      </c>
    </row>
    <row r="28" spans="1:2" ht="15" customHeight="1" x14ac:dyDescent="0.45">
      <c r="A28" s="40" t="s">
        <v>110</v>
      </c>
      <c r="B28" s="40" t="s">
        <v>111</v>
      </c>
    </row>
    <row r="29" spans="1:2" ht="15.75" customHeight="1" x14ac:dyDescent="0.45">
      <c r="A29" s="40" t="s">
        <v>112</v>
      </c>
      <c r="B29" s="40" t="s">
        <v>113</v>
      </c>
    </row>
    <row r="30" spans="1:2" ht="15" customHeight="1" x14ac:dyDescent="0.45">
      <c r="A30" s="40" t="s">
        <v>114</v>
      </c>
      <c r="B30" s="40" t="s">
        <v>115</v>
      </c>
    </row>
    <row r="31" spans="1:2" ht="15.75" customHeight="1" x14ac:dyDescent="0.45">
      <c r="A31" s="40" t="s">
        <v>116</v>
      </c>
      <c r="B31" s="40" t="s">
        <v>117</v>
      </c>
    </row>
    <row r="32" spans="1:2" x14ac:dyDescent="0.45">
      <c r="A32" s="40" t="s">
        <v>118</v>
      </c>
      <c r="B32" s="40" t="s">
        <v>119</v>
      </c>
    </row>
    <row r="33" spans="1:2" x14ac:dyDescent="0.45">
      <c r="A33" s="40" t="s">
        <v>120</v>
      </c>
      <c r="B33" s="40" t="s">
        <v>121</v>
      </c>
    </row>
    <row r="34" spans="1:2" ht="15" customHeight="1" x14ac:dyDescent="0.45">
      <c r="A34" s="40" t="s">
        <v>122</v>
      </c>
      <c r="B34" s="40" t="s">
        <v>123</v>
      </c>
    </row>
    <row r="35" spans="1:2" ht="15.75" customHeight="1" x14ac:dyDescent="0.45">
      <c r="A35" s="40" t="s">
        <v>124</v>
      </c>
      <c r="B35" s="40" t="s">
        <v>125</v>
      </c>
    </row>
    <row r="36" spans="1:2" ht="15" customHeight="1" x14ac:dyDescent="0.45">
      <c r="A36" s="40" t="s">
        <v>126</v>
      </c>
      <c r="B36" s="40" t="s">
        <v>127</v>
      </c>
    </row>
    <row r="37" spans="1:2" ht="15" customHeight="1" x14ac:dyDescent="0.45">
      <c r="B37" s="41" t="s">
        <v>128</v>
      </c>
    </row>
    <row r="38" spans="1:2" ht="15.75" customHeight="1" x14ac:dyDescent="0.45">
      <c r="A38" s="40" t="s">
        <v>129</v>
      </c>
      <c r="B38" s="40" t="s">
        <v>130</v>
      </c>
    </row>
    <row r="39" spans="1:2" ht="15.75" customHeight="1" x14ac:dyDescent="0.45">
      <c r="A39" s="40" t="s">
        <v>131</v>
      </c>
      <c r="B39" s="40" t="s">
        <v>132</v>
      </c>
    </row>
    <row r="40" spans="1:2" ht="15.75" customHeight="1" x14ac:dyDescent="0.45">
      <c r="A40" s="40" t="s">
        <v>133</v>
      </c>
      <c r="B40" s="40" t="s">
        <v>134</v>
      </c>
    </row>
    <row r="41" spans="1:2" x14ac:dyDescent="0.45">
      <c r="A41" s="40" t="s">
        <v>135</v>
      </c>
      <c r="B41" s="40" t="s">
        <v>96</v>
      </c>
    </row>
    <row r="42" spans="1:2" x14ac:dyDescent="0.45">
      <c r="A42" s="40" t="s">
        <v>136</v>
      </c>
      <c r="B42" s="40" t="s">
        <v>137</v>
      </c>
    </row>
    <row r="43" spans="1:2" ht="15" customHeight="1" x14ac:dyDescent="0.45">
      <c r="A43" s="40" t="s">
        <v>138</v>
      </c>
      <c r="B43" s="40" t="s">
        <v>139</v>
      </c>
    </row>
    <row r="44" spans="1:2" ht="15.75" customHeight="1" x14ac:dyDescent="0.45">
      <c r="A44" s="40" t="s">
        <v>140</v>
      </c>
      <c r="B44" s="40" t="s">
        <v>141</v>
      </c>
    </row>
    <row r="45" spans="1:2" ht="15" customHeight="1" x14ac:dyDescent="0.45">
      <c r="A45" s="40" t="s">
        <v>142</v>
      </c>
      <c r="B45" s="40" t="s">
        <v>143</v>
      </c>
    </row>
    <row r="46" spans="1:2" ht="15.75" customHeight="1" x14ac:dyDescent="0.45">
      <c r="A46" s="40" t="s">
        <v>144</v>
      </c>
      <c r="B46" s="40" t="s">
        <v>145</v>
      </c>
    </row>
    <row r="47" spans="1:2" ht="15" customHeight="1" x14ac:dyDescent="0.45">
      <c r="A47" s="40" t="s">
        <v>146</v>
      </c>
      <c r="B47" s="40" t="s">
        <v>147</v>
      </c>
    </row>
    <row r="48" spans="1:2" ht="15.75" customHeight="1" x14ac:dyDescent="0.45">
      <c r="A48" s="40" t="s">
        <v>148</v>
      </c>
      <c r="B48" s="40" t="s">
        <v>149</v>
      </c>
    </row>
    <row r="49" spans="1:2" ht="15" customHeight="1" x14ac:dyDescent="0.45">
      <c r="A49" s="40" t="s">
        <v>150</v>
      </c>
      <c r="B49" s="40" t="s">
        <v>151</v>
      </c>
    </row>
    <row r="50" spans="1:2" ht="15.75" customHeight="1" x14ac:dyDescent="0.45">
      <c r="A50" s="40" t="s">
        <v>152</v>
      </c>
      <c r="B50" s="40" t="s">
        <v>153</v>
      </c>
    </row>
    <row r="51" spans="1:2" x14ac:dyDescent="0.45">
      <c r="A51" s="40" t="s">
        <v>154</v>
      </c>
      <c r="B51" s="40" t="s">
        <v>155</v>
      </c>
    </row>
    <row r="52" spans="1:2" x14ac:dyDescent="0.45">
      <c r="A52" s="40" t="s">
        <v>156</v>
      </c>
      <c r="B52" s="40" t="s">
        <v>157</v>
      </c>
    </row>
    <row r="53" spans="1:2" ht="15" customHeight="1" x14ac:dyDescent="0.45"/>
    <row r="54" spans="1:2" ht="15" customHeight="1" x14ac:dyDescent="0.45">
      <c r="A54" s="40" t="s">
        <v>158</v>
      </c>
    </row>
    <row r="55" spans="1:2" ht="15" customHeight="1" x14ac:dyDescent="0.45"/>
  </sheetData>
  <hyperlinks>
    <hyperlink ref="A18" r:id="rId1" xr:uid="{00000000-0004-0000-0000-000000000000}"/>
    <hyperlink ref="A11" location="Transportation!A1" display="Transportation" xr:uid="{00000000-0004-0000-0000-000001000000}"/>
    <hyperlink ref="A12" location="Electricity!A1" display="Electricity" xr:uid="{00000000-0004-0000-0000-000002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2"/>
  <sheetViews>
    <sheetView workbookViewId="0">
      <pane ySplit="3" topLeftCell="A16" activePane="bottomLeft" state="frozen"/>
      <selection pane="bottomLeft"/>
    </sheetView>
  </sheetViews>
  <sheetFormatPr defaultRowHeight="14.25" x14ac:dyDescent="0.45"/>
  <cols>
    <col min="1" max="1" width="35.3984375" customWidth="1"/>
    <col min="2" max="2" width="10.86328125" customWidth="1"/>
    <col min="3" max="16" width="10" customWidth="1"/>
    <col min="23" max="23" width="11.3984375" customWidth="1"/>
  </cols>
  <sheetData>
    <row r="1" spans="1:24" ht="15.75" x14ac:dyDescent="0.5">
      <c r="A1" s="37" t="s">
        <v>90</v>
      </c>
      <c r="J1" s="38"/>
    </row>
    <row r="2" spans="1:24" ht="15.75" x14ac:dyDescent="0.5">
      <c r="A2" s="37"/>
    </row>
    <row r="3" spans="1:24" ht="14.65" thickBot="1" x14ac:dyDescent="0.5"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3">
        <v>2023</v>
      </c>
      <c r="H3" s="3">
        <v>2024</v>
      </c>
      <c r="I3" s="3">
        <v>2025</v>
      </c>
      <c r="J3" s="3">
        <v>2026</v>
      </c>
      <c r="K3" s="3">
        <v>2027</v>
      </c>
      <c r="L3" s="3">
        <v>2028</v>
      </c>
      <c r="M3" s="3">
        <v>2029</v>
      </c>
      <c r="N3" s="3">
        <v>2030</v>
      </c>
      <c r="O3" s="3">
        <v>2031</v>
      </c>
      <c r="P3" s="3">
        <v>2032</v>
      </c>
    </row>
    <row r="4" spans="1:24" x14ac:dyDescent="0.45">
      <c r="A4" s="7" t="s">
        <v>1</v>
      </c>
    </row>
    <row r="5" spans="1:24" x14ac:dyDescent="0.45">
      <c r="A5" s="4" t="s">
        <v>0</v>
      </c>
      <c r="B5" s="2">
        <v>166</v>
      </c>
      <c r="C5" s="2">
        <v>160.41666666666666</v>
      </c>
      <c r="D5" s="2">
        <v>154.83333333333331</v>
      </c>
      <c r="E5" s="2">
        <v>149.24999999999997</v>
      </c>
      <c r="F5" s="2">
        <v>143.66666666666663</v>
      </c>
      <c r="G5" s="2">
        <v>138.08333333333329</v>
      </c>
      <c r="H5" s="2">
        <v>132.49999999999994</v>
      </c>
      <c r="I5" s="2">
        <v>126.91666666666661</v>
      </c>
      <c r="J5" s="2">
        <v>121.33333333333329</v>
      </c>
      <c r="K5" s="2">
        <v>115.74999999999996</v>
      </c>
      <c r="L5" s="2">
        <v>110.16666666666663</v>
      </c>
      <c r="M5" s="2">
        <v>104.5833333333333</v>
      </c>
      <c r="N5" s="2">
        <v>99</v>
      </c>
      <c r="O5" s="2">
        <v>98.55</v>
      </c>
      <c r="P5" s="2">
        <v>98.1</v>
      </c>
    </row>
    <row r="7" spans="1:24" x14ac:dyDescent="0.45">
      <c r="A7" s="7" t="s">
        <v>43</v>
      </c>
      <c r="C7" s="13"/>
    </row>
    <row r="8" spans="1:24" x14ac:dyDescent="0.45">
      <c r="A8" s="4" t="s">
        <v>42</v>
      </c>
    </row>
    <row r="9" spans="1:24" x14ac:dyDescent="0.45">
      <c r="A9" t="s">
        <v>51</v>
      </c>
      <c r="B9" s="6">
        <v>796.54636837266332</v>
      </c>
      <c r="C9" s="6">
        <v>585.37162120747769</v>
      </c>
      <c r="D9" s="6">
        <v>374.19687404229251</v>
      </c>
      <c r="E9" s="6">
        <v>163.02212687710707</v>
      </c>
      <c r="F9" s="6">
        <v>-48.15262028807831</v>
      </c>
      <c r="G9" s="6">
        <v>-259.32736745326366</v>
      </c>
      <c r="H9" s="6">
        <v>-470.50211461844913</v>
      </c>
      <c r="I9" s="6">
        <v>-681.67686178363454</v>
      </c>
      <c r="J9" s="6">
        <v>-892.85160894881972</v>
      </c>
      <c r="K9" s="6">
        <v>-1104.0263561140052</v>
      </c>
      <c r="L9" s="6">
        <v>-1315.2011032791906</v>
      </c>
      <c r="M9" s="6">
        <v>-1526.3758504443756</v>
      </c>
      <c r="N9" s="6">
        <v>-1737.5505976095612</v>
      </c>
      <c r="O9" s="6">
        <v>-1749.0232162159666</v>
      </c>
      <c r="P9" s="6">
        <v>-1757.5454896633219</v>
      </c>
      <c r="X9" s="5"/>
    </row>
    <row r="10" spans="1:24" x14ac:dyDescent="0.45">
      <c r="A10" t="s">
        <v>50</v>
      </c>
      <c r="B10" s="6">
        <v>2462.2307692307695</v>
      </c>
      <c r="C10" s="6">
        <v>1809.4615384615388</v>
      </c>
      <c r="D10" s="6">
        <v>1156.6923076923081</v>
      </c>
      <c r="E10" s="6">
        <v>503.92307692307736</v>
      </c>
      <c r="F10" s="6">
        <v>-148.84615384615336</v>
      </c>
      <c r="G10" s="6">
        <v>-801.61538461538407</v>
      </c>
      <c r="H10" s="6">
        <v>-1454.3846153846148</v>
      </c>
      <c r="I10" s="6">
        <v>-2107.1538461538457</v>
      </c>
      <c r="J10" s="6">
        <v>-2759.9230769230762</v>
      </c>
      <c r="K10" s="6">
        <v>-3412.6923076923067</v>
      </c>
      <c r="L10" s="6">
        <v>-4065.4615384615372</v>
      </c>
      <c r="M10" s="6">
        <v>-4718.2307692307677</v>
      </c>
      <c r="N10" s="6">
        <v>-5371</v>
      </c>
      <c r="O10" s="6">
        <v>-5406.4633900271892</v>
      </c>
      <c r="P10" s="6">
        <v>-5432.8068707573148</v>
      </c>
      <c r="X10" s="5"/>
    </row>
    <row r="11" spans="1:24" x14ac:dyDescent="0.45">
      <c r="A11" t="s">
        <v>52</v>
      </c>
      <c r="B11" s="6">
        <v>4343.7282255593018</v>
      </c>
      <c r="C11" s="6">
        <v>3192.1496782102358</v>
      </c>
      <c r="D11" s="6">
        <v>2040.571130861171</v>
      </c>
      <c r="E11" s="6">
        <v>888.99258351210608</v>
      </c>
      <c r="F11" s="6">
        <v>-262.58596383695902</v>
      </c>
      <c r="G11" s="6">
        <v>-1414.1645111860241</v>
      </c>
      <c r="H11" s="6">
        <v>-2565.7430585350889</v>
      </c>
      <c r="I11" s="6">
        <v>-3717.3216058841549</v>
      </c>
      <c r="J11" s="6">
        <v>-4868.9001532332195</v>
      </c>
      <c r="K11" s="6">
        <v>-6020.4787005822845</v>
      </c>
      <c r="L11" s="6">
        <v>-7172.0572479313496</v>
      </c>
      <c r="M11" s="6">
        <v>-8323.6357952804119</v>
      </c>
      <c r="N11" s="6">
        <v>-9475.2143426294806</v>
      </c>
      <c r="O11" s="6">
        <v>-9537.776849020076</v>
      </c>
      <c r="P11" s="6">
        <v>-9584.2505273758507</v>
      </c>
      <c r="X11" s="5"/>
    </row>
    <row r="12" spans="1:24" x14ac:dyDescent="0.45">
      <c r="A12" t="s">
        <v>53</v>
      </c>
      <c r="B12" s="6">
        <v>2967.4397614360601</v>
      </c>
      <c r="C12" s="6">
        <v>2182.6311697645974</v>
      </c>
      <c r="D12" s="6">
        <v>1396.7516329297725</v>
      </c>
      <c r="E12" s="6">
        <v>609.32216675227892</v>
      </c>
      <c r="F12" s="6">
        <v>-180.2726925354645</v>
      </c>
      <c r="G12" s="6">
        <v>-972.76291767732323</v>
      </c>
      <c r="H12" s="6">
        <v>-1768.9085896992272</v>
      </c>
      <c r="I12" s="6">
        <v>-2569.3359426225929</v>
      </c>
      <c r="J12" s="6">
        <v>-3374.319344377062</v>
      </c>
      <c r="K12" s="6">
        <v>-4183.6004018020803</v>
      </c>
      <c r="L12" s="6">
        <v>-4996.3674115525637</v>
      </c>
      <c r="M12" s="6">
        <v>-5811.4508257754624</v>
      </c>
      <c r="N12" s="6">
        <v>-6627.6493762079572</v>
      </c>
      <c r="O12" s="6">
        <v>-6668.5013945991759</v>
      </c>
      <c r="P12" s="6">
        <v>-6698.8477421550842</v>
      </c>
      <c r="X12" s="5"/>
    </row>
    <row r="13" spans="1:24" x14ac:dyDescent="0.45">
      <c r="A13" t="s">
        <v>54</v>
      </c>
      <c r="B13" s="6">
        <v>3514.1565651937149</v>
      </c>
      <c r="C13" s="6">
        <v>2584.7559752696825</v>
      </c>
      <c r="D13" s="6">
        <v>1654.0871307964931</v>
      </c>
      <c r="E13" s="6">
        <v>721.58280024338035</v>
      </c>
      <c r="F13" s="6">
        <v>-213.48587231036899</v>
      </c>
      <c r="G13" s="6">
        <v>-1151.9833487296944</v>
      </c>
      <c r="H13" s="6">
        <v>-2094.8097462678807</v>
      </c>
      <c r="I13" s="6">
        <v>-3042.7066753954455</v>
      </c>
      <c r="J13" s="6">
        <v>-3995.9990531920048</v>
      </c>
      <c r="K13" s="6">
        <v>-4954.3808805153494</v>
      </c>
      <c r="L13" s="6">
        <v>-5916.8909069717274</v>
      </c>
      <c r="M13" s="6">
        <v>-6882.1441089055525</v>
      </c>
      <c r="N13" s="6">
        <v>-7848.7178981291227</v>
      </c>
      <c r="O13" s="6">
        <v>-7897.0964332207477</v>
      </c>
      <c r="P13" s="6">
        <v>-7933.0337478982456</v>
      </c>
      <c r="X13" s="5"/>
    </row>
    <row r="14" spans="1:24" x14ac:dyDescent="0.4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X14" s="5"/>
    </row>
    <row r="15" spans="1:24" x14ac:dyDescent="0.45">
      <c r="A15" s="8" t="s">
        <v>45</v>
      </c>
      <c r="B15" s="13"/>
    </row>
    <row r="16" spans="1:24" x14ac:dyDescent="0.45">
      <c r="A16" s="4" t="s">
        <v>5</v>
      </c>
    </row>
    <row r="17" spans="1:18" ht="15.6" customHeight="1" x14ac:dyDescent="0.45">
      <c r="A17" s="1" t="s">
        <v>50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8" ht="15.6" customHeight="1" x14ac:dyDescent="0.45">
      <c r="A18" t="s">
        <v>55</v>
      </c>
      <c r="B18" s="6">
        <v>23565.145</v>
      </c>
      <c r="C18" s="6">
        <v>23760.326000000001</v>
      </c>
      <c r="D18" s="6">
        <v>23902.342000000001</v>
      </c>
      <c r="E18" s="6">
        <v>24088.501</v>
      </c>
      <c r="F18" s="6">
        <v>24247.085999999999</v>
      </c>
      <c r="G18" s="6">
        <v>24407.701000000001</v>
      </c>
      <c r="H18" s="6">
        <v>24466.768</v>
      </c>
      <c r="I18" s="6">
        <v>24610.579999999998</v>
      </c>
      <c r="J18" s="6">
        <v>24641.007999999998</v>
      </c>
      <c r="K18" s="6">
        <v>24660.723000000002</v>
      </c>
      <c r="L18" s="6">
        <v>24684.128000000001</v>
      </c>
      <c r="M18" s="6">
        <v>24709.755000000001</v>
      </c>
      <c r="N18" s="6">
        <v>24734.566000000003</v>
      </c>
      <c r="O18" s="6">
        <v>24756.165000000001</v>
      </c>
      <c r="P18" s="6">
        <v>24780.422000000002</v>
      </c>
    </row>
    <row r="19" spans="1:18" x14ac:dyDescent="0.45">
      <c r="A19" t="s">
        <v>2</v>
      </c>
      <c r="B19" s="6">
        <v>33237.915000000001</v>
      </c>
      <c r="C19" s="6">
        <v>31950.359</v>
      </c>
      <c r="D19" s="6">
        <v>30908.632000000001</v>
      </c>
      <c r="E19" s="6">
        <v>29898.159</v>
      </c>
      <c r="F19" s="6">
        <v>28891.510000000002</v>
      </c>
      <c r="G19" s="6">
        <v>27891.245000000003</v>
      </c>
      <c r="H19" s="6">
        <v>26978.532999999999</v>
      </c>
      <c r="I19" s="6">
        <v>26051.077000000001</v>
      </c>
      <c r="J19" s="6">
        <v>25178.263000000003</v>
      </c>
      <c r="K19" s="6">
        <v>24314.398000000001</v>
      </c>
      <c r="L19" s="6">
        <v>23459.734</v>
      </c>
      <c r="M19" s="6">
        <v>22612.353999999999</v>
      </c>
      <c r="N19" s="6">
        <v>21884.153000000002</v>
      </c>
      <c r="O19" s="6">
        <v>21829.208000000002</v>
      </c>
      <c r="P19" s="6">
        <v>21783.64</v>
      </c>
    </row>
    <row r="20" spans="1:18" x14ac:dyDescent="0.45">
      <c r="A20" t="s">
        <v>3</v>
      </c>
      <c r="B20" s="6">
        <v>38123.482000000004</v>
      </c>
      <c r="C20" s="6">
        <v>36414.654000000002</v>
      </c>
      <c r="D20" s="6">
        <v>35120.082999999999</v>
      </c>
      <c r="E20" s="6">
        <v>33878.173999999999</v>
      </c>
      <c r="F20" s="6">
        <v>32642.712000000003</v>
      </c>
      <c r="G20" s="6">
        <v>31418.001</v>
      </c>
      <c r="H20" s="6">
        <v>30340.839</v>
      </c>
      <c r="I20" s="6">
        <v>29238.819</v>
      </c>
      <c r="J20" s="6">
        <v>28228.884000000002</v>
      </c>
      <c r="K20" s="6">
        <v>27234.026000000002</v>
      </c>
      <c r="L20" s="6">
        <v>26254.679</v>
      </c>
      <c r="M20" s="6">
        <v>25287.600999999999</v>
      </c>
      <c r="N20" s="6">
        <v>24521.360000000001</v>
      </c>
      <c r="O20" s="6">
        <v>24453.81</v>
      </c>
      <c r="P20" s="6">
        <v>24395.617999999999</v>
      </c>
    </row>
    <row r="21" spans="1:18" x14ac:dyDescent="0.45">
      <c r="A21" t="s">
        <v>4</v>
      </c>
      <c r="B21" s="6">
        <v>44779.972000000002</v>
      </c>
      <c r="C21" s="6">
        <v>42506.317000000003</v>
      </c>
      <c r="D21" s="6">
        <v>40872.742000000006</v>
      </c>
      <c r="E21" s="6">
        <v>39320.53</v>
      </c>
      <c r="F21" s="6">
        <v>37778.277999999998</v>
      </c>
      <c r="G21" s="6">
        <v>36252.647000000004</v>
      </c>
      <c r="H21" s="6">
        <v>34954.987000000001</v>
      </c>
      <c r="I21" s="6">
        <v>33618.923000000003</v>
      </c>
      <c r="J21" s="6">
        <v>32425.14</v>
      </c>
      <c r="K21" s="6">
        <v>31254.663</v>
      </c>
      <c r="L21" s="6">
        <v>30108.136999999999</v>
      </c>
      <c r="M21" s="6">
        <v>28980.581000000002</v>
      </c>
      <c r="N21" s="6">
        <v>28163.332000000002</v>
      </c>
      <c r="O21" s="6">
        <v>28078.876</v>
      </c>
      <c r="P21" s="6">
        <v>28003.761000000002</v>
      </c>
    </row>
    <row r="22" spans="1:18" x14ac:dyDescent="0.4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8" x14ac:dyDescent="0.45">
      <c r="A23" s="1" t="s">
        <v>49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8" ht="15.6" customHeight="1" x14ac:dyDescent="0.45">
      <c r="A24" t="s">
        <v>55</v>
      </c>
      <c r="B24" s="16">
        <v>39964.413</v>
      </c>
      <c r="C24" s="16">
        <v>40111.279000000002</v>
      </c>
      <c r="D24" s="16">
        <v>40350.726999999999</v>
      </c>
      <c r="E24" s="16">
        <v>40749.222000000002</v>
      </c>
      <c r="F24" s="16">
        <v>41006.839999999997</v>
      </c>
      <c r="G24" s="16">
        <v>41218.063000000002</v>
      </c>
      <c r="H24" s="16">
        <v>41520.556999999993</v>
      </c>
      <c r="I24" s="16">
        <v>41693.095999999998</v>
      </c>
      <c r="J24" s="16">
        <v>41734.295000000006</v>
      </c>
      <c r="K24" s="16">
        <v>41758.602000000006</v>
      </c>
      <c r="L24" s="16">
        <v>41777.343999999997</v>
      </c>
      <c r="M24" s="16">
        <v>41795.937000000005</v>
      </c>
      <c r="N24" s="16">
        <v>41816.875</v>
      </c>
      <c r="O24" s="16">
        <v>41835.133000000002</v>
      </c>
      <c r="P24" s="16">
        <v>41855.784999999996</v>
      </c>
    </row>
    <row r="25" spans="1:18" ht="15.6" customHeight="1" x14ac:dyDescent="0.45">
      <c r="A25" t="s">
        <v>2</v>
      </c>
      <c r="B25" s="6" t="s">
        <v>56</v>
      </c>
      <c r="C25" s="6" t="s">
        <v>56</v>
      </c>
      <c r="D25" s="6" t="s">
        <v>56</v>
      </c>
      <c r="E25" s="6" t="s">
        <v>56</v>
      </c>
      <c r="F25" s="6" t="s">
        <v>56</v>
      </c>
      <c r="G25" s="6" t="s">
        <v>56</v>
      </c>
      <c r="H25" s="6" t="s">
        <v>56</v>
      </c>
      <c r="I25" s="6" t="s">
        <v>56</v>
      </c>
      <c r="J25" s="6" t="s">
        <v>56</v>
      </c>
      <c r="K25" s="6" t="s">
        <v>56</v>
      </c>
      <c r="L25" s="6" t="s">
        <v>56</v>
      </c>
      <c r="M25" s="6" t="s">
        <v>56</v>
      </c>
      <c r="N25" s="6" t="s">
        <v>56</v>
      </c>
      <c r="O25" s="6" t="s">
        <v>56</v>
      </c>
      <c r="P25" s="6" t="s">
        <v>56</v>
      </c>
    </row>
    <row r="26" spans="1:18" ht="15.6" customHeight="1" x14ac:dyDescent="0.45">
      <c r="A26" t="s">
        <v>3</v>
      </c>
      <c r="B26" s="6" t="s">
        <v>56</v>
      </c>
      <c r="C26" s="6" t="s">
        <v>56</v>
      </c>
      <c r="D26" s="6">
        <v>56221.564999999995</v>
      </c>
      <c r="E26" s="6">
        <v>54301.890999999996</v>
      </c>
      <c r="F26" s="6">
        <v>52570.044999999998</v>
      </c>
      <c r="G26" s="6">
        <v>50929.557999999997</v>
      </c>
      <c r="H26" s="6">
        <v>49285.262999999999</v>
      </c>
      <c r="I26" s="6">
        <v>47732.498</v>
      </c>
      <c r="J26" s="6">
        <v>46296.452000000005</v>
      </c>
      <c r="K26" s="6">
        <v>44873.542999999998</v>
      </c>
      <c r="L26" s="6">
        <v>43463.959000000003</v>
      </c>
      <c r="M26" s="6">
        <v>42068.438999999998</v>
      </c>
      <c r="N26" s="6">
        <v>40943.550000000003</v>
      </c>
      <c r="O26" s="6">
        <v>40849.811999999998</v>
      </c>
      <c r="P26" s="6">
        <v>40770.439000000006</v>
      </c>
    </row>
    <row r="27" spans="1:18" ht="15.6" customHeight="1" x14ac:dyDescent="0.45">
      <c r="A27" t="s">
        <v>4</v>
      </c>
      <c r="B27" s="6">
        <v>68834.311999999991</v>
      </c>
      <c r="C27" s="6">
        <v>65801.490999999995</v>
      </c>
      <c r="D27" s="6">
        <v>63538.960000000006</v>
      </c>
      <c r="E27" s="6">
        <v>61096.656999999999</v>
      </c>
      <c r="F27" s="6">
        <v>58945.995000000003</v>
      </c>
      <c r="G27" s="6">
        <v>56938.453999999998</v>
      </c>
      <c r="H27" s="6">
        <v>54927.452000000005</v>
      </c>
      <c r="I27" s="6">
        <v>53060.715000000004</v>
      </c>
      <c r="J27" s="6">
        <v>51377.357000000004</v>
      </c>
      <c r="K27" s="6">
        <v>49717.163</v>
      </c>
      <c r="L27" s="6">
        <v>48079.864999999998</v>
      </c>
      <c r="M27" s="6">
        <v>46465.843000000001</v>
      </c>
      <c r="N27" s="6">
        <v>45270.718000000001</v>
      </c>
      <c r="O27" s="6">
        <v>45153.069000000003</v>
      </c>
      <c r="P27" s="6">
        <v>45050.601999999999</v>
      </c>
    </row>
    <row r="29" spans="1:18" x14ac:dyDescent="0.45">
      <c r="A29" s="7" t="s">
        <v>32</v>
      </c>
    </row>
    <row r="30" spans="1:18" x14ac:dyDescent="0.45">
      <c r="A30" s="4" t="s">
        <v>33</v>
      </c>
    </row>
    <row r="32" spans="1:18" ht="13.7" customHeight="1" thickBot="1" x14ac:dyDescent="0.5">
      <c r="B32" s="3">
        <v>2016</v>
      </c>
      <c r="C32" s="3">
        <v>2017</v>
      </c>
      <c r="D32" s="3">
        <v>2018</v>
      </c>
      <c r="E32" s="3">
        <v>2019</v>
      </c>
      <c r="F32" s="3">
        <v>2020</v>
      </c>
      <c r="G32" s="3">
        <v>2021</v>
      </c>
      <c r="H32" s="3">
        <v>2022</v>
      </c>
      <c r="I32" s="3">
        <v>2023</v>
      </c>
      <c r="J32" s="3">
        <v>2024</v>
      </c>
      <c r="K32" s="3">
        <v>2025</v>
      </c>
      <c r="L32" s="3">
        <v>2026</v>
      </c>
      <c r="M32" s="3">
        <v>2027</v>
      </c>
      <c r="N32" s="3">
        <v>2028</v>
      </c>
      <c r="O32" s="3">
        <v>2029</v>
      </c>
      <c r="P32" s="3">
        <v>2030</v>
      </c>
      <c r="Q32" s="3">
        <v>2031</v>
      </c>
      <c r="R32" s="3">
        <v>2032</v>
      </c>
    </row>
    <row r="33" spans="1:18" x14ac:dyDescent="0.45">
      <c r="A33" t="s">
        <v>88</v>
      </c>
      <c r="B33" s="9">
        <v>1</v>
      </c>
      <c r="C33" s="9">
        <v>1</v>
      </c>
      <c r="D33" s="9">
        <v>0.71940294117647063</v>
      </c>
      <c r="E33" s="9">
        <v>0.59762102871148459</v>
      </c>
      <c r="F33" s="9">
        <v>0.47583911624649866</v>
      </c>
      <c r="G33" s="9">
        <v>0.35405720378151262</v>
      </c>
      <c r="H33" s="9">
        <v>0.24983548739495798</v>
      </c>
      <c r="I33" s="9">
        <v>0.15210531512605052</v>
      </c>
      <c r="J33" s="9">
        <v>7.4071848739495683E-2</v>
      </c>
      <c r="K33" s="9">
        <v>1.3060784313725593E-2</v>
      </c>
      <c r="L33" s="9">
        <v>6.5303921568626855E-3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</row>
    <row r="34" spans="1:18" x14ac:dyDescent="0.45">
      <c r="G34" t="s">
        <v>35</v>
      </c>
    </row>
    <row r="35" spans="1:18" x14ac:dyDescent="0.45">
      <c r="A35" s="12" t="s">
        <v>92</v>
      </c>
    </row>
    <row r="36" spans="1:18" x14ac:dyDescent="0.45">
      <c r="A36" s="4" t="s">
        <v>41</v>
      </c>
    </row>
    <row r="37" spans="1:18" ht="14.65" thickBot="1" x14ac:dyDescent="0.5">
      <c r="B37" s="3">
        <v>2018</v>
      </c>
      <c r="C37" s="3">
        <v>2019</v>
      </c>
      <c r="D37" s="3">
        <v>2020</v>
      </c>
      <c r="E37" s="3">
        <v>2021</v>
      </c>
      <c r="F37" s="3">
        <v>2022</v>
      </c>
      <c r="G37" s="3">
        <v>2023</v>
      </c>
      <c r="H37" s="3">
        <v>2024</v>
      </c>
      <c r="I37" s="3">
        <v>2025</v>
      </c>
      <c r="J37" s="3">
        <v>2026</v>
      </c>
      <c r="K37" s="3">
        <v>2027</v>
      </c>
      <c r="L37" s="3">
        <v>2028</v>
      </c>
      <c r="M37" s="3">
        <v>2029</v>
      </c>
      <c r="N37" s="3">
        <v>2030</v>
      </c>
      <c r="O37" s="3">
        <v>2031</v>
      </c>
      <c r="P37" s="3">
        <v>2032</v>
      </c>
    </row>
    <row r="38" spans="1:18" x14ac:dyDescent="0.45">
      <c r="A38" s="11" t="s">
        <v>37</v>
      </c>
      <c r="B38" s="33">
        <v>539.17999999999995</v>
      </c>
      <c r="C38" s="33">
        <v>542.89</v>
      </c>
      <c r="D38" s="33">
        <v>546.85</v>
      </c>
      <c r="E38" s="33">
        <v>550.99</v>
      </c>
      <c r="F38" s="33">
        <v>555.04999999999995</v>
      </c>
      <c r="G38" s="33">
        <v>559.07000000000005</v>
      </c>
      <c r="H38" s="33">
        <v>563.24</v>
      </c>
      <c r="I38" s="33">
        <v>567.5</v>
      </c>
      <c r="J38" s="33">
        <v>571.82000000000005</v>
      </c>
      <c r="K38" s="33">
        <v>576.25</v>
      </c>
      <c r="L38" s="33">
        <v>580.73</v>
      </c>
      <c r="M38" s="33">
        <v>585.13</v>
      </c>
      <c r="N38" s="33">
        <v>589.62</v>
      </c>
      <c r="O38" s="33">
        <v>594.27</v>
      </c>
      <c r="P38" s="33">
        <v>598.98</v>
      </c>
    </row>
    <row r="39" spans="1:18" x14ac:dyDescent="0.45">
      <c r="A39" s="11" t="s">
        <v>38</v>
      </c>
      <c r="B39" s="33">
        <v>17.55</v>
      </c>
      <c r="C39" s="33">
        <v>17.89</v>
      </c>
      <c r="D39" s="33">
        <v>18.100000000000001</v>
      </c>
      <c r="E39" s="33">
        <v>18.260000000000002</v>
      </c>
      <c r="F39" s="33">
        <v>18.43</v>
      </c>
      <c r="G39" s="33">
        <v>18.62</v>
      </c>
      <c r="H39" s="33">
        <v>18.78</v>
      </c>
      <c r="I39" s="33">
        <v>18.97</v>
      </c>
      <c r="J39" s="33">
        <v>19.2</v>
      </c>
      <c r="K39" s="33">
        <v>19.41</v>
      </c>
      <c r="L39" s="33">
        <v>19.68</v>
      </c>
      <c r="M39" s="33">
        <v>19.93</v>
      </c>
      <c r="N39" s="33">
        <v>20.18</v>
      </c>
      <c r="O39" s="33">
        <v>20.46</v>
      </c>
      <c r="P39" s="33">
        <v>20.71</v>
      </c>
    </row>
    <row r="40" spans="1:18" x14ac:dyDescent="0.45">
      <c r="A40" s="11" t="s">
        <v>39</v>
      </c>
      <c r="B40" s="33">
        <v>40.65</v>
      </c>
      <c r="C40" s="33">
        <v>41.06</v>
      </c>
      <c r="D40" s="33">
        <v>41.5</v>
      </c>
      <c r="E40" s="33">
        <v>41.92</v>
      </c>
      <c r="F40" s="33">
        <v>42.31</v>
      </c>
      <c r="G40" s="33">
        <v>42.72</v>
      </c>
      <c r="H40" s="33">
        <v>43.11</v>
      </c>
      <c r="I40" s="33">
        <v>43.53</v>
      </c>
      <c r="J40" s="33">
        <v>43.93</v>
      </c>
      <c r="K40" s="33">
        <v>44.34</v>
      </c>
      <c r="L40" s="33">
        <v>44.78</v>
      </c>
      <c r="M40" s="33">
        <v>45.18</v>
      </c>
      <c r="N40" s="33">
        <v>45.56</v>
      </c>
      <c r="O40" s="33">
        <v>46.08</v>
      </c>
      <c r="P40" s="33">
        <v>46.48</v>
      </c>
    </row>
    <row r="41" spans="1:18" x14ac:dyDescent="0.45">
      <c r="A41" s="11" t="s">
        <v>40</v>
      </c>
      <c r="B41" s="33">
        <v>597.38</v>
      </c>
      <c r="C41" s="33">
        <v>601.84</v>
      </c>
      <c r="D41" s="33">
        <v>606.45000000000005</v>
      </c>
      <c r="E41" s="33">
        <v>611.16999999999996</v>
      </c>
      <c r="F41" s="33">
        <v>615.79</v>
      </c>
      <c r="G41" s="33">
        <v>620.41</v>
      </c>
      <c r="H41" s="33">
        <v>625.13</v>
      </c>
      <c r="I41" s="33">
        <v>630</v>
      </c>
      <c r="J41" s="33">
        <v>634.95000000000005</v>
      </c>
      <c r="K41" s="33">
        <v>640</v>
      </c>
      <c r="L41" s="33">
        <v>645.19000000000005</v>
      </c>
      <c r="M41" s="33">
        <v>650.24</v>
      </c>
      <c r="N41" s="33">
        <v>655.36</v>
      </c>
      <c r="O41" s="33">
        <v>660.81</v>
      </c>
      <c r="P41" s="33">
        <v>666.17</v>
      </c>
    </row>
    <row r="43" spans="1:18" x14ac:dyDescent="0.45">
      <c r="A43" s="7" t="s">
        <v>31</v>
      </c>
    </row>
    <row r="44" spans="1:18" x14ac:dyDescent="0.45">
      <c r="A44" t="s">
        <v>44</v>
      </c>
    </row>
    <row r="45" spans="1:18" x14ac:dyDescent="0.45">
      <c r="B45" s="50" t="s">
        <v>6</v>
      </c>
      <c r="C45" s="51"/>
      <c r="D45" s="51"/>
      <c r="E45" s="51"/>
      <c r="F45" s="51"/>
      <c r="G45" s="52"/>
      <c r="H45" s="18"/>
      <c r="I45" s="47" t="s">
        <v>7</v>
      </c>
      <c r="J45" s="48"/>
      <c r="K45" s="48"/>
      <c r="L45" s="48"/>
      <c r="M45" s="48"/>
      <c r="N45" s="49"/>
    </row>
    <row r="46" spans="1:18" x14ac:dyDescent="0.45">
      <c r="B46" s="22" t="s">
        <v>8</v>
      </c>
      <c r="C46" s="22" t="s">
        <v>9</v>
      </c>
      <c r="D46" s="22" t="s">
        <v>10</v>
      </c>
      <c r="E46" s="22" t="s">
        <v>11</v>
      </c>
      <c r="F46" s="22" t="s">
        <v>12</v>
      </c>
      <c r="G46" s="22" t="s">
        <v>13</v>
      </c>
      <c r="H46" s="23"/>
      <c r="I46" s="22" t="s">
        <v>11</v>
      </c>
      <c r="J46" s="22" t="s">
        <v>14</v>
      </c>
      <c r="K46" s="22" t="s">
        <v>11</v>
      </c>
      <c r="L46" s="22" t="s">
        <v>14</v>
      </c>
      <c r="M46" s="22" t="s">
        <v>11</v>
      </c>
      <c r="N46" s="22" t="s">
        <v>14</v>
      </c>
    </row>
    <row r="47" spans="1:18" x14ac:dyDescent="0.45">
      <c r="A47" s="17"/>
      <c r="B47" s="24" t="s">
        <v>15</v>
      </c>
      <c r="C47" s="24" t="s">
        <v>15</v>
      </c>
      <c r="D47" s="24" t="s">
        <v>15</v>
      </c>
      <c r="E47" s="24" t="s">
        <v>15</v>
      </c>
      <c r="F47" s="24" t="s">
        <v>15</v>
      </c>
      <c r="G47" s="24" t="s">
        <v>15</v>
      </c>
      <c r="H47" s="25"/>
      <c r="I47" s="24" t="s">
        <v>16</v>
      </c>
      <c r="J47" s="24" t="s">
        <v>16</v>
      </c>
      <c r="K47" s="24" t="s">
        <v>17</v>
      </c>
      <c r="L47" s="24" t="s">
        <v>17</v>
      </c>
      <c r="M47" s="24" t="s">
        <v>18</v>
      </c>
      <c r="N47" s="24" t="s">
        <v>18</v>
      </c>
    </row>
    <row r="48" spans="1:18" ht="16.350000000000001" customHeight="1" x14ac:dyDescent="0.45">
      <c r="A48" s="20" t="s">
        <v>19</v>
      </c>
      <c r="B48" s="31">
        <v>2051</v>
      </c>
      <c r="C48" s="31">
        <v>2051</v>
      </c>
      <c r="D48" s="31">
        <v>2010</v>
      </c>
      <c r="E48" s="31">
        <v>1990</v>
      </c>
      <c r="F48" s="31">
        <v>2004</v>
      </c>
      <c r="G48" s="31">
        <v>2007</v>
      </c>
      <c r="H48" s="32"/>
      <c r="I48" s="31">
        <v>2007</v>
      </c>
      <c r="J48" s="26">
        <v>1995</v>
      </c>
      <c r="K48" s="26">
        <v>2010</v>
      </c>
      <c r="L48" s="26">
        <v>1990</v>
      </c>
      <c r="M48" s="26">
        <v>2010</v>
      </c>
      <c r="N48" s="26">
        <v>1995</v>
      </c>
    </row>
    <row r="49" spans="1:14" ht="16.350000000000001" customHeight="1" x14ac:dyDescent="0.45">
      <c r="A49" s="20" t="s">
        <v>20</v>
      </c>
      <c r="B49" s="31">
        <v>2013</v>
      </c>
      <c r="C49" s="31">
        <v>2015</v>
      </c>
      <c r="D49" s="31">
        <v>2011</v>
      </c>
      <c r="E49" s="31">
        <v>2009</v>
      </c>
      <c r="F49" s="31">
        <v>2003</v>
      </c>
      <c r="G49" s="31">
        <v>1993</v>
      </c>
      <c r="H49" s="32"/>
      <c r="I49" s="31">
        <v>1999</v>
      </c>
      <c r="J49" s="26">
        <v>2002</v>
      </c>
      <c r="K49" s="26">
        <v>1998</v>
      </c>
      <c r="L49" s="26">
        <v>2003</v>
      </c>
      <c r="M49" s="26">
        <v>2007</v>
      </c>
      <c r="N49" s="26">
        <v>2002</v>
      </c>
    </row>
    <row r="50" spans="1:14" ht="16.350000000000001" customHeight="1" x14ac:dyDescent="0.45">
      <c r="A50" s="20" t="s">
        <v>21</v>
      </c>
      <c r="B50" s="31">
        <v>2015</v>
      </c>
      <c r="C50" s="31">
        <v>2041</v>
      </c>
      <c r="D50" s="31">
        <v>2011</v>
      </c>
      <c r="E50" s="31">
        <v>1999</v>
      </c>
      <c r="F50" s="31">
        <v>2005</v>
      </c>
      <c r="G50" s="31">
        <v>2009</v>
      </c>
      <c r="H50" s="32"/>
      <c r="I50" s="31">
        <v>2017</v>
      </c>
      <c r="J50" s="26">
        <v>2011</v>
      </c>
      <c r="K50" s="26">
        <v>2016</v>
      </c>
      <c r="L50" s="26">
        <v>2018</v>
      </c>
      <c r="M50" s="26">
        <v>2008</v>
      </c>
      <c r="N50" s="26">
        <v>2005</v>
      </c>
    </row>
    <row r="51" spans="1:14" ht="16.350000000000001" customHeight="1" x14ac:dyDescent="0.45">
      <c r="A51" s="20" t="s">
        <v>22</v>
      </c>
      <c r="B51" s="31">
        <v>2051</v>
      </c>
      <c r="C51" s="31">
        <v>2051</v>
      </c>
      <c r="D51" s="31">
        <v>2040</v>
      </c>
      <c r="E51" s="31">
        <v>2030</v>
      </c>
      <c r="F51" s="31">
        <v>2030</v>
      </c>
      <c r="G51" s="31">
        <v>2030</v>
      </c>
      <c r="H51" s="32"/>
      <c r="I51" s="31">
        <v>2051</v>
      </c>
      <c r="J51" s="26">
        <v>2026</v>
      </c>
      <c r="K51" s="26">
        <v>2030</v>
      </c>
      <c r="L51" s="26">
        <v>2030</v>
      </c>
      <c r="M51" s="26">
        <v>2030</v>
      </c>
      <c r="N51" s="26">
        <v>2030</v>
      </c>
    </row>
    <row r="52" spans="1:14" ht="16.350000000000001" customHeight="1" x14ac:dyDescent="0.45">
      <c r="A52" s="19" t="s">
        <v>23</v>
      </c>
      <c r="B52" s="31">
        <v>2015</v>
      </c>
      <c r="C52" s="31">
        <v>2051</v>
      </c>
      <c r="D52" s="31">
        <v>2025</v>
      </c>
      <c r="E52" s="31">
        <v>2014</v>
      </c>
      <c r="F52" s="31">
        <v>2012</v>
      </c>
      <c r="G52" s="31">
        <v>2014</v>
      </c>
      <c r="H52" s="32"/>
      <c r="I52" s="31">
        <v>2051</v>
      </c>
      <c r="J52" s="31">
        <v>2051</v>
      </c>
      <c r="K52" s="26">
        <v>2018</v>
      </c>
      <c r="L52" s="27">
        <v>2019</v>
      </c>
      <c r="M52" s="26">
        <v>2016</v>
      </c>
      <c r="N52" s="27">
        <v>2019</v>
      </c>
    </row>
    <row r="53" spans="1:14" ht="16.350000000000001" customHeight="1" x14ac:dyDescent="0.45">
      <c r="A53" s="19" t="s">
        <v>24</v>
      </c>
      <c r="B53" s="31">
        <v>2020</v>
      </c>
      <c r="C53" s="31">
        <v>2051</v>
      </c>
      <c r="D53" s="31">
        <v>2018</v>
      </c>
      <c r="E53" s="31">
        <v>2011</v>
      </c>
      <c r="F53" s="31">
        <v>2014</v>
      </c>
      <c r="G53" s="31">
        <v>2015</v>
      </c>
      <c r="H53" s="32"/>
      <c r="I53" s="31">
        <v>2019</v>
      </c>
      <c r="J53" s="27">
        <v>2020</v>
      </c>
      <c r="K53" s="26">
        <v>2020</v>
      </c>
      <c r="L53" s="31">
        <v>2051</v>
      </c>
      <c r="M53" s="26">
        <v>2018</v>
      </c>
      <c r="N53" s="26">
        <v>2020</v>
      </c>
    </row>
    <row r="54" spans="1:14" ht="16.350000000000001" customHeight="1" x14ac:dyDescent="0.45">
      <c r="A54" s="21" t="s">
        <v>25</v>
      </c>
      <c r="B54" s="31">
        <v>2014</v>
      </c>
      <c r="C54" s="31">
        <v>2015</v>
      </c>
      <c r="D54" s="31">
        <v>1995</v>
      </c>
      <c r="E54" s="31">
        <v>2011</v>
      </c>
      <c r="F54" s="31">
        <v>2011</v>
      </c>
      <c r="G54" s="31">
        <v>2051</v>
      </c>
      <c r="H54" s="32"/>
      <c r="I54" s="31">
        <v>2051</v>
      </c>
      <c r="J54" s="31">
        <v>2051</v>
      </c>
      <c r="K54" s="26">
        <v>2018</v>
      </c>
      <c r="L54" s="27">
        <v>2019</v>
      </c>
      <c r="M54" s="26">
        <v>2018</v>
      </c>
      <c r="N54" s="31">
        <v>2051</v>
      </c>
    </row>
    <row r="55" spans="1:14" ht="16.350000000000001" customHeight="1" x14ac:dyDescent="0.45">
      <c r="A55" s="21" t="s">
        <v>26</v>
      </c>
      <c r="B55" s="31">
        <v>1995</v>
      </c>
      <c r="C55" s="31">
        <v>2051</v>
      </c>
      <c r="D55" s="31">
        <v>2020</v>
      </c>
      <c r="E55" s="31">
        <v>2018</v>
      </c>
      <c r="F55" s="31">
        <v>2018</v>
      </c>
      <c r="G55" s="31">
        <v>2013</v>
      </c>
      <c r="H55" s="32"/>
      <c r="I55" s="31">
        <v>2019</v>
      </c>
      <c r="J55" s="27">
        <v>2021</v>
      </c>
      <c r="K55" s="26">
        <v>2020</v>
      </c>
      <c r="L55" s="27">
        <v>2022</v>
      </c>
      <c r="M55" s="26">
        <v>2016</v>
      </c>
      <c r="N55" s="26">
        <v>2020</v>
      </c>
    </row>
    <row r="56" spans="1:14" ht="16.350000000000001" customHeight="1" x14ac:dyDescent="0.45">
      <c r="A56" s="21" t="s">
        <v>27</v>
      </c>
      <c r="B56" s="31">
        <v>2020</v>
      </c>
      <c r="C56" s="31">
        <v>2051</v>
      </c>
      <c r="D56" s="31">
        <v>2020</v>
      </c>
      <c r="E56" s="31">
        <v>2020</v>
      </c>
      <c r="F56" s="31">
        <v>2015</v>
      </c>
      <c r="G56" s="31">
        <v>2012</v>
      </c>
      <c r="H56" s="32"/>
      <c r="I56" s="31">
        <v>2051</v>
      </c>
      <c r="J56" s="27">
        <v>2021</v>
      </c>
      <c r="K56" s="31">
        <v>2051</v>
      </c>
      <c r="L56" s="31">
        <v>2051</v>
      </c>
      <c r="M56" s="31">
        <v>2016</v>
      </c>
      <c r="N56" s="31">
        <v>2016</v>
      </c>
    </row>
    <row r="57" spans="1:14" ht="16.350000000000001" customHeight="1" x14ac:dyDescent="0.45">
      <c r="A57" s="20" t="s">
        <v>28</v>
      </c>
      <c r="B57" s="31">
        <v>2051</v>
      </c>
      <c r="C57" s="31">
        <v>2051</v>
      </c>
      <c r="D57" s="31">
        <v>2051</v>
      </c>
      <c r="E57" s="31">
        <v>1990</v>
      </c>
      <c r="F57" s="31">
        <v>2051</v>
      </c>
      <c r="G57" s="31">
        <v>2000</v>
      </c>
      <c r="H57" s="32"/>
      <c r="I57" s="31">
        <v>2051</v>
      </c>
      <c r="J57" s="26">
        <v>1990</v>
      </c>
      <c r="K57" s="31">
        <v>2051</v>
      </c>
      <c r="L57" s="31">
        <v>1990</v>
      </c>
      <c r="M57" s="31">
        <v>2051</v>
      </c>
      <c r="N57" s="31">
        <v>2051</v>
      </c>
    </row>
    <row r="58" spans="1:14" ht="16.350000000000001" customHeight="1" x14ac:dyDescent="0.45">
      <c r="A58" s="20" t="s">
        <v>29</v>
      </c>
      <c r="B58" s="31">
        <v>2051</v>
      </c>
      <c r="C58" s="31">
        <v>2051</v>
      </c>
      <c r="D58" s="31">
        <v>2051</v>
      </c>
      <c r="E58" s="31">
        <v>1990</v>
      </c>
      <c r="F58" s="31">
        <v>2051</v>
      </c>
      <c r="G58" s="31">
        <v>1990</v>
      </c>
      <c r="H58" s="32"/>
      <c r="I58" s="31">
        <v>2051</v>
      </c>
      <c r="J58" s="26">
        <v>1990</v>
      </c>
      <c r="K58" s="31">
        <v>2051</v>
      </c>
      <c r="L58" s="31">
        <v>1990</v>
      </c>
      <c r="M58" s="31">
        <v>2051</v>
      </c>
      <c r="N58" s="31">
        <v>2051</v>
      </c>
    </row>
    <row r="59" spans="1:14" ht="16.350000000000001" customHeight="1" x14ac:dyDescent="0.45">
      <c r="A59" s="20" t="s">
        <v>30</v>
      </c>
      <c r="B59" s="31">
        <v>2051</v>
      </c>
      <c r="C59" s="31">
        <v>2051</v>
      </c>
      <c r="D59" s="31">
        <v>2012</v>
      </c>
      <c r="E59" s="31">
        <v>2020</v>
      </c>
      <c r="F59" s="31">
        <v>2012</v>
      </c>
      <c r="G59" s="31">
        <v>2012</v>
      </c>
      <c r="H59" s="32"/>
      <c r="I59" s="31">
        <v>2051</v>
      </c>
      <c r="J59" s="31">
        <v>2051</v>
      </c>
      <c r="K59" s="31">
        <v>2015</v>
      </c>
      <c r="L59" s="31">
        <v>2051</v>
      </c>
      <c r="M59" s="31">
        <v>2015</v>
      </c>
      <c r="N59" s="31">
        <v>2025</v>
      </c>
    </row>
    <row r="62" spans="1:14" x14ac:dyDescent="0.45">
      <c r="A62" s="7" t="s">
        <v>34</v>
      </c>
    </row>
    <row r="63" spans="1:14" x14ac:dyDescent="0.45">
      <c r="A63" s="10" t="s">
        <v>58</v>
      </c>
    </row>
    <row r="64" spans="1:14" x14ac:dyDescent="0.45">
      <c r="A64" s="10"/>
    </row>
    <row r="65" spans="1:20" x14ac:dyDescent="0.45">
      <c r="A65" s="10" t="s">
        <v>59</v>
      </c>
    </row>
    <row r="66" spans="1:20" x14ac:dyDescent="0.45">
      <c r="A66" s="14" t="s">
        <v>36</v>
      </c>
      <c r="B66" s="15">
        <v>0.25</v>
      </c>
    </row>
    <row r="67" spans="1:20" x14ac:dyDescent="0.45">
      <c r="A67" s="14" t="s">
        <v>47</v>
      </c>
      <c r="B67" s="15">
        <v>0.26</v>
      </c>
    </row>
    <row r="68" spans="1:20" x14ac:dyDescent="0.45">
      <c r="A68" s="14" t="s">
        <v>46</v>
      </c>
      <c r="B68" s="15">
        <v>0.4</v>
      </c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1:20" x14ac:dyDescent="0.45">
      <c r="A69" s="14" t="s">
        <v>48</v>
      </c>
      <c r="B69" s="15">
        <v>0.66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1:20" x14ac:dyDescent="0.45">
      <c r="A70" s="14" t="s">
        <v>57</v>
      </c>
      <c r="B70" s="15">
        <v>0.25</v>
      </c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1:20" x14ac:dyDescent="0.45">
      <c r="B71" s="15"/>
      <c r="C71" s="29"/>
      <c r="D71" s="30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1:20" x14ac:dyDescent="0.4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</sheetData>
  <mergeCells count="2">
    <mergeCell ref="I45:N45"/>
    <mergeCell ref="B45:G45"/>
  </mergeCells>
  <conditionalFormatting sqref="B48:N59">
    <cfRule type="cellIs" dxfId="0" priority="1" operator="equal">
      <formula>2051</formula>
    </cfRule>
  </conditionalFormatting>
  <pageMargins left="0.45" right="0.45" top="0.75" bottom="0.5" header="0.3" footer="0.3"/>
  <pageSetup scale="62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2"/>
  <sheetViews>
    <sheetView zoomScaleNormal="100" workbookViewId="0"/>
  </sheetViews>
  <sheetFormatPr defaultRowHeight="14.25" x14ac:dyDescent="0.45"/>
  <cols>
    <col min="1" max="1" width="22" customWidth="1"/>
    <col min="2" max="2" width="16.86328125" customWidth="1"/>
  </cols>
  <sheetData>
    <row r="1" spans="1:15" ht="15.75" x14ac:dyDescent="0.5">
      <c r="A1" s="37" t="s">
        <v>89</v>
      </c>
      <c r="J1" s="38"/>
    </row>
    <row r="2" spans="1:15" ht="15.75" x14ac:dyDescent="0.5">
      <c r="A2" s="37"/>
    </row>
    <row r="3" spans="1:15" x14ac:dyDescent="0.45">
      <c r="A3" s="7" t="s">
        <v>60</v>
      </c>
    </row>
    <row r="4" spans="1:15" x14ac:dyDescent="0.45">
      <c r="C4" s="1">
        <v>2020</v>
      </c>
      <c r="D4" s="1">
        <v>2021</v>
      </c>
      <c r="E4" s="1">
        <v>2022</v>
      </c>
      <c r="F4" s="1">
        <v>2023</v>
      </c>
      <c r="G4" s="1">
        <v>2024</v>
      </c>
      <c r="H4" s="1">
        <v>2025</v>
      </c>
      <c r="I4" s="1">
        <v>2026</v>
      </c>
      <c r="J4" s="1">
        <v>2027</v>
      </c>
      <c r="K4" s="1">
        <v>2028</v>
      </c>
      <c r="L4" s="1">
        <v>2029</v>
      </c>
      <c r="M4" s="1">
        <v>2030</v>
      </c>
      <c r="N4" s="1">
        <v>2031</v>
      </c>
      <c r="O4" s="1">
        <v>2032</v>
      </c>
    </row>
    <row r="5" spans="1:15" x14ac:dyDescent="0.45">
      <c r="A5" s="1" t="s">
        <v>61</v>
      </c>
    </row>
    <row r="6" spans="1:15" x14ac:dyDescent="0.45">
      <c r="A6" t="s">
        <v>62</v>
      </c>
      <c r="B6" t="s">
        <v>63</v>
      </c>
      <c r="C6" s="5">
        <f>ROUND([2]Renew_Costs!C6,1)</f>
        <v>1258.2</v>
      </c>
      <c r="D6" s="5">
        <f>ROUND([2]Renew_Costs!D6,1)</f>
        <v>1192.7</v>
      </c>
      <c r="E6" s="5">
        <f>ROUND([2]Renew_Costs!E6,1)</f>
        <v>1179.2</v>
      </c>
      <c r="F6" s="5">
        <f>ROUND([2]Renew_Costs!F6,1)</f>
        <v>1165.8</v>
      </c>
      <c r="G6" s="5">
        <f>ROUND([2]Renew_Costs!G6,1)</f>
        <v>1152.3</v>
      </c>
      <c r="H6" s="5">
        <f>ROUND([2]Renew_Costs!H6,1)</f>
        <v>1138.9000000000001</v>
      </c>
      <c r="I6" s="5">
        <f>ROUND([2]Renew_Costs!I6,1)</f>
        <v>1125.4000000000001</v>
      </c>
      <c r="J6" s="5">
        <f>ROUND([2]Renew_Costs!J6,1)</f>
        <v>1111.9000000000001</v>
      </c>
      <c r="K6" s="5">
        <f>ROUND([2]Renew_Costs!K6,1)</f>
        <v>1098.5</v>
      </c>
      <c r="L6" s="5">
        <f>ROUND([2]Renew_Costs!L6,1)</f>
        <v>1085</v>
      </c>
      <c r="M6" s="5">
        <f>ROUND([2]Renew_Costs!M6,1)</f>
        <v>1071.5</v>
      </c>
      <c r="N6" s="5">
        <f>ROUND([2]Renew_Costs!N6,1)</f>
        <v>1062.3</v>
      </c>
      <c r="O6" s="5">
        <f>ROUND([2]Renew_Costs!O6,1)</f>
        <v>1053</v>
      </c>
    </row>
    <row r="7" spans="1:15" x14ac:dyDescent="0.45">
      <c r="A7" t="s">
        <v>64</v>
      </c>
      <c r="B7" t="s">
        <v>65</v>
      </c>
      <c r="C7" s="33">
        <f>ROUND([2]Renew_Costs!C10,3)</f>
        <v>10.701000000000001</v>
      </c>
      <c r="D7" s="33">
        <f>ROUND([2]Renew_Costs!D10,3)</f>
        <v>9.9649999999999999</v>
      </c>
      <c r="E7" s="33">
        <f>ROUND([2]Renew_Costs!E10,3)</f>
        <v>9.8569999999999993</v>
      </c>
      <c r="F7" s="33">
        <f>ROUND([2]Renew_Costs!F10,3)</f>
        <v>9.75</v>
      </c>
      <c r="G7" s="33">
        <f>ROUND([2]Renew_Costs!G10,3)</f>
        <v>9.6419999999999995</v>
      </c>
      <c r="H7" s="33">
        <f>ROUND([2]Renew_Costs!H10,3)</f>
        <v>9.5340000000000007</v>
      </c>
      <c r="I7" s="33">
        <f>ROUND([2]Renew_Costs!I10,3)</f>
        <v>9.4260000000000002</v>
      </c>
      <c r="J7" s="33">
        <f>ROUND([2]Renew_Costs!J10,3)</f>
        <v>9.3190000000000008</v>
      </c>
      <c r="K7" s="33">
        <f>ROUND([2]Renew_Costs!K10,3)</f>
        <v>9.2110000000000003</v>
      </c>
      <c r="L7" s="33">
        <f>ROUND([2]Renew_Costs!L10,3)</f>
        <v>9.1029999999999998</v>
      </c>
      <c r="M7" s="33">
        <f>ROUND([2]Renew_Costs!M10,3)</f>
        <v>8.9949999999999992</v>
      </c>
      <c r="N7" s="33">
        <f>ROUND([2]Renew_Costs!N10,3)</f>
        <v>8.9209999999999994</v>
      </c>
      <c r="O7" s="33">
        <f>ROUND([2]Renew_Costs!O10,3)</f>
        <v>8.8469999999999995</v>
      </c>
    </row>
    <row r="9" spans="1:15" x14ac:dyDescent="0.45">
      <c r="A9" s="1" t="s">
        <v>66</v>
      </c>
    </row>
    <row r="10" spans="1:15" x14ac:dyDescent="0.45">
      <c r="A10" t="s">
        <v>62</v>
      </c>
      <c r="B10" t="s">
        <v>67</v>
      </c>
      <c r="C10" s="5">
        <f>ROUND([2]Renew_Costs!C15,1)</f>
        <v>1443.8</v>
      </c>
      <c r="D10" s="5">
        <f>ROUND([2]Renew_Costs!D15,1)</f>
        <v>1426.1</v>
      </c>
      <c r="E10" s="5">
        <f>ROUND([2]Renew_Costs!E15,1)</f>
        <v>1409</v>
      </c>
      <c r="F10" s="5">
        <f>ROUND([2]Renew_Costs!F15,1)</f>
        <v>1392.7</v>
      </c>
      <c r="G10" s="5">
        <f>ROUND([2]Renew_Costs!G15,1)</f>
        <v>1377</v>
      </c>
      <c r="H10" s="5">
        <f>ROUND([2]Renew_Costs!H15,1)</f>
        <v>1362</v>
      </c>
      <c r="I10" s="5">
        <f>ROUND([2]Renew_Costs!I15,1)</f>
        <v>1347.8</v>
      </c>
      <c r="J10" s="5">
        <f>ROUND([2]Renew_Costs!J15,1)</f>
        <v>1334.2</v>
      </c>
      <c r="K10" s="5">
        <f>ROUND([2]Renew_Costs!K15,1)</f>
        <v>1321.3</v>
      </c>
      <c r="L10" s="5">
        <f>ROUND([2]Renew_Costs!L15,1)</f>
        <v>1309.0999999999999</v>
      </c>
      <c r="M10" s="5">
        <f>ROUND([2]Renew_Costs!M15,1)</f>
        <v>1297.5999999999999</v>
      </c>
      <c r="N10" s="5">
        <f>ROUND([2]Renew_Costs!N15,1)</f>
        <v>1286.8</v>
      </c>
      <c r="O10" s="5">
        <f>ROUND([2]Renew_Costs!O15,1)</f>
        <v>1276.7</v>
      </c>
    </row>
    <row r="11" spans="1:15" x14ac:dyDescent="0.45">
      <c r="A11" t="s">
        <v>64</v>
      </c>
      <c r="B11" t="s">
        <v>68</v>
      </c>
      <c r="C11" s="33">
        <f>ROUND([2]Renew_Costs!C18,3)</f>
        <v>51.38</v>
      </c>
      <c r="D11" s="33">
        <f>ROUND([2]Renew_Costs!D18,3)</f>
        <v>50.999000000000002</v>
      </c>
      <c r="E11" s="33">
        <f>ROUND([2]Renew_Costs!E18,3)</f>
        <v>50.618000000000002</v>
      </c>
      <c r="F11" s="33">
        <f>ROUND([2]Renew_Costs!F18,3)</f>
        <v>50.238</v>
      </c>
      <c r="G11" s="33">
        <f>ROUND([2]Renew_Costs!G18,3)</f>
        <v>49.856999999999999</v>
      </c>
      <c r="H11" s="33">
        <f>ROUND([2]Renew_Costs!H18,3)</f>
        <v>49.476999999999997</v>
      </c>
      <c r="I11" s="33">
        <f>ROUND([2]Renew_Costs!I18,3)</f>
        <v>49.095999999999997</v>
      </c>
      <c r="J11" s="33">
        <f>ROUND([2]Renew_Costs!J18,3)</f>
        <v>48.715000000000003</v>
      </c>
      <c r="K11" s="33">
        <f>ROUND([2]Renew_Costs!K18,3)</f>
        <v>48.335000000000001</v>
      </c>
      <c r="L11" s="33">
        <f>ROUND([2]Renew_Costs!L18,3)</f>
        <v>47.954000000000001</v>
      </c>
      <c r="M11" s="33">
        <f>ROUND([2]Renew_Costs!M18,3)</f>
        <v>47.573999999999998</v>
      </c>
      <c r="N11" s="33">
        <f>ROUND([2]Renew_Costs!N18,3)</f>
        <v>47.192999999999998</v>
      </c>
      <c r="O11" s="33">
        <f>ROUND([2]Renew_Costs!O18,3)</f>
        <v>46.811999999999998</v>
      </c>
    </row>
    <row r="13" spans="1:15" x14ac:dyDescent="0.45">
      <c r="A13" s="7" t="s">
        <v>69</v>
      </c>
    </row>
    <row r="14" spans="1:15" x14ac:dyDescent="0.45">
      <c r="C14" s="1">
        <v>2020</v>
      </c>
      <c r="D14" s="1">
        <v>2021</v>
      </c>
      <c r="E14" s="1">
        <v>2022</v>
      </c>
      <c r="F14" s="1">
        <v>2023</v>
      </c>
      <c r="G14" s="1">
        <v>2024</v>
      </c>
      <c r="H14" s="1">
        <v>2025</v>
      </c>
      <c r="I14" s="1">
        <v>2026</v>
      </c>
      <c r="J14" s="1">
        <v>2027</v>
      </c>
      <c r="K14" s="1">
        <v>2028</v>
      </c>
      <c r="L14" s="1">
        <v>2029</v>
      </c>
      <c r="M14" s="1">
        <v>2030</v>
      </c>
      <c r="N14" s="1">
        <v>2031</v>
      </c>
      <c r="O14" s="1">
        <v>2032</v>
      </c>
    </row>
    <row r="15" spans="1:15" x14ac:dyDescent="0.45">
      <c r="A15" t="s">
        <v>70</v>
      </c>
      <c r="B15" t="s">
        <v>71</v>
      </c>
      <c r="C15" s="34">
        <f>[2]OFW_Mandates!C18</f>
        <v>29</v>
      </c>
      <c r="D15" s="34">
        <f>[2]OFW_Mandates!D18</f>
        <v>41</v>
      </c>
      <c r="E15" s="34">
        <f>[2]OFW_Mandates!E18</f>
        <v>409</v>
      </c>
      <c r="F15" s="34">
        <f>[2]OFW_Mandates!F18</f>
        <v>409</v>
      </c>
      <c r="G15" s="34">
        <f>[2]OFW_Mandates!G18</f>
        <v>1009</v>
      </c>
      <c r="H15" s="34">
        <f>[2]OFW_Mandates!H18</f>
        <v>1009</v>
      </c>
      <c r="I15" s="34">
        <f>[2]OFW_Mandates!I18</f>
        <v>2609</v>
      </c>
      <c r="J15" s="34">
        <f>[2]OFW_Mandates!J18</f>
        <v>2609</v>
      </c>
      <c r="K15" s="34">
        <f>[2]OFW_Mandates!K18</f>
        <v>2609</v>
      </c>
      <c r="L15" s="34">
        <f>[2]OFW_Mandates!L18</f>
        <v>2609</v>
      </c>
      <c r="M15" s="34">
        <f>[2]OFW_Mandates!M18</f>
        <v>8509</v>
      </c>
      <c r="N15" s="34">
        <f>[2]OFW_Mandates!N18</f>
        <v>8509</v>
      </c>
      <c r="O15" s="34">
        <f>[2]OFW_Mandates!O18</f>
        <v>8509</v>
      </c>
    </row>
    <row r="16" spans="1:15" x14ac:dyDescent="0.45">
      <c r="A16" t="s">
        <v>72</v>
      </c>
      <c r="B16" t="s">
        <v>71</v>
      </c>
      <c r="C16">
        <v>0</v>
      </c>
      <c r="D16">
        <v>0</v>
      </c>
      <c r="E16">
        <v>0</v>
      </c>
      <c r="F16">
        <v>0</v>
      </c>
      <c r="G16">
        <v>0</v>
      </c>
      <c r="H16">
        <f>[2]BS_Mandates!F24+[2]BS_Mandates!F26</f>
        <v>1900</v>
      </c>
      <c r="I16">
        <f>H16</f>
        <v>1900</v>
      </c>
      <c r="J16">
        <f t="shared" ref="J16:O16" si="0">I16</f>
        <v>1900</v>
      </c>
      <c r="K16">
        <f t="shared" si="0"/>
        <v>1900</v>
      </c>
      <c r="L16">
        <f t="shared" si="0"/>
        <v>1900</v>
      </c>
      <c r="M16">
        <f>L16+[2]BS_Mandates!F25+[2]BS_Mandates!F27</f>
        <v>3930</v>
      </c>
      <c r="N16">
        <f t="shared" si="0"/>
        <v>3930</v>
      </c>
      <c r="O16">
        <f t="shared" si="0"/>
        <v>3930</v>
      </c>
    </row>
    <row r="18" spans="1:17" x14ac:dyDescent="0.45">
      <c r="A18" s="7" t="s">
        <v>73</v>
      </c>
    </row>
    <row r="19" spans="1:17" x14ac:dyDescent="0.45">
      <c r="C19" s="1">
        <v>2018</v>
      </c>
      <c r="D19" s="1">
        <v>2019</v>
      </c>
      <c r="E19" s="1">
        <v>2020</v>
      </c>
      <c r="F19" s="1">
        <v>2021</v>
      </c>
      <c r="G19" s="1">
        <v>2022</v>
      </c>
      <c r="H19" s="1">
        <v>2023</v>
      </c>
      <c r="I19" s="1">
        <v>2024</v>
      </c>
      <c r="J19" s="1">
        <v>2025</v>
      </c>
      <c r="K19" s="1">
        <v>2026</v>
      </c>
      <c r="L19" s="1">
        <v>2027</v>
      </c>
      <c r="M19" s="1">
        <v>2028</v>
      </c>
      <c r="N19" s="1">
        <v>2029</v>
      </c>
      <c r="O19" s="1">
        <v>2030</v>
      </c>
      <c r="P19" s="1">
        <v>2031</v>
      </c>
      <c r="Q19" s="1">
        <v>2032</v>
      </c>
    </row>
    <row r="20" spans="1:17" x14ac:dyDescent="0.45">
      <c r="A20" t="s">
        <v>74</v>
      </c>
    </row>
    <row r="21" spans="1:17" x14ac:dyDescent="0.45">
      <c r="B21" t="s">
        <v>75</v>
      </c>
      <c r="C21" s="35">
        <v>1.9850000000000001</v>
      </c>
      <c r="D21" s="35">
        <v>2.806</v>
      </c>
      <c r="E21" s="35">
        <v>3.008</v>
      </c>
      <c r="F21" s="35">
        <v>3.2679999999999998</v>
      </c>
      <c r="G21" s="35">
        <v>3.2679999999999998</v>
      </c>
      <c r="H21" s="35">
        <v>3.2679999999999998</v>
      </c>
      <c r="I21" s="35">
        <v>3.2679999999999998</v>
      </c>
      <c r="J21" s="35">
        <v>3.2679999999999998</v>
      </c>
      <c r="K21" s="35">
        <v>3.2679999999999998</v>
      </c>
      <c r="L21" s="35">
        <v>3.2679999999999998</v>
      </c>
      <c r="M21" s="35">
        <v>3.2679999999999998</v>
      </c>
      <c r="N21" s="35">
        <v>3.2679999999999998</v>
      </c>
      <c r="O21" s="35">
        <v>3.2679999999999998</v>
      </c>
      <c r="P21" s="35">
        <v>3.2679999999999998</v>
      </c>
      <c r="Q21" s="35">
        <v>3.2679999999999998</v>
      </c>
    </row>
    <row r="22" spans="1:17" x14ac:dyDescent="0.45">
      <c r="B22" t="s">
        <v>76</v>
      </c>
      <c r="C22" s="35">
        <v>0.2848</v>
      </c>
      <c r="D22" s="35">
        <v>0.61480000000000001</v>
      </c>
      <c r="E22" s="35">
        <v>0.61480000000000001</v>
      </c>
      <c r="F22" s="35">
        <v>0.61480000000000001</v>
      </c>
      <c r="G22" s="35">
        <v>0.61480000000000001</v>
      </c>
      <c r="H22" s="35">
        <v>0.61480000000000001</v>
      </c>
      <c r="I22" s="35">
        <v>0.61480000000000001</v>
      </c>
      <c r="J22" s="35">
        <v>0.61480000000000001</v>
      </c>
      <c r="K22" s="35">
        <v>0.61480000000000001</v>
      </c>
      <c r="L22" s="35">
        <v>0.61480000000000001</v>
      </c>
      <c r="M22" s="35">
        <v>0.61480000000000001</v>
      </c>
      <c r="N22" s="35">
        <v>0.61480000000000001</v>
      </c>
      <c r="O22" s="35">
        <v>0.61480000000000001</v>
      </c>
      <c r="P22" s="35">
        <v>0.61480000000000001</v>
      </c>
      <c r="Q22" s="35">
        <v>0.61480000000000001</v>
      </c>
    </row>
    <row r="23" spans="1:17" x14ac:dyDescent="0.45">
      <c r="B23" t="s">
        <v>77</v>
      </c>
      <c r="C23" s="35">
        <v>1.6E-2</v>
      </c>
      <c r="D23" s="35">
        <v>0.372</v>
      </c>
      <c r="E23" s="35">
        <v>0.41399999999999998</v>
      </c>
      <c r="F23" s="35">
        <v>0.44700000000000001</v>
      </c>
      <c r="G23" s="35">
        <v>0.44700000000000001</v>
      </c>
      <c r="H23" s="35">
        <v>0.44700000000000001</v>
      </c>
      <c r="I23" s="35">
        <v>0.44700000000000001</v>
      </c>
      <c r="J23" s="35">
        <v>0.44700000000000001</v>
      </c>
      <c r="K23" s="35">
        <v>0.44700000000000001</v>
      </c>
      <c r="L23" s="35">
        <v>0.44700000000000001</v>
      </c>
      <c r="M23" s="35">
        <v>0.44700000000000001</v>
      </c>
      <c r="N23" s="35">
        <v>0.44700000000000001</v>
      </c>
      <c r="O23" s="35">
        <v>0.44700000000000001</v>
      </c>
      <c r="P23" s="35">
        <v>0.44700000000000001</v>
      </c>
      <c r="Q23" s="35">
        <v>0.44700000000000001</v>
      </c>
    </row>
    <row r="24" spans="1:17" x14ac:dyDescent="0.45"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x14ac:dyDescent="0.45">
      <c r="A25" t="s">
        <v>78</v>
      </c>
    </row>
    <row r="26" spans="1:17" x14ac:dyDescent="0.45">
      <c r="B26" t="s">
        <v>75</v>
      </c>
      <c r="C26" s="35">
        <v>0.70509999999999995</v>
      </c>
      <c r="D26" s="35">
        <v>0.78499999999999992</v>
      </c>
      <c r="E26" s="35">
        <v>1.9220000000000002</v>
      </c>
      <c r="F26" s="35">
        <v>1.9220000000000002</v>
      </c>
      <c r="G26" s="35">
        <v>1.9220000000000002</v>
      </c>
      <c r="H26" s="35">
        <v>1.9220000000000002</v>
      </c>
      <c r="I26" s="35">
        <v>1.9220000000000002</v>
      </c>
      <c r="J26" s="35">
        <v>1.9220000000000002</v>
      </c>
      <c r="K26" s="35">
        <v>1.9220000000000002</v>
      </c>
      <c r="L26" s="35">
        <v>1.9220000000000002</v>
      </c>
      <c r="M26" s="35">
        <v>1.9220000000000002</v>
      </c>
      <c r="N26" s="35">
        <v>1.9220000000000002</v>
      </c>
      <c r="O26" s="35">
        <v>1.9220000000000002</v>
      </c>
      <c r="P26" s="35">
        <v>1.9220000000000002</v>
      </c>
      <c r="Q26" s="35">
        <v>1.9220000000000002</v>
      </c>
    </row>
    <row r="27" spans="1:17" x14ac:dyDescent="0.45">
      <c r="B27" t="s">
        <v>76</v>
      </c>
      <c r="C27" s="35">
        <v>5.2999999999999999E-2</v>
      </c>
      <c r="D27" s="35">
        <v>0.14299999999999999</v>
      </c>
      <c r="E27" s="35">
        <v>0.14299999999999999</v>
      </c>
      <c r="F27" s="35">
        <v>0.14299999999999999</v>
      </c>
      <c r="G27" s="35">
        <v>0.14299999999999999</v>
      </c>
      <c r="H27" s="35">
        <v>0.14299999999999999</v>
      </c>
      <c r="I27" s="35">
        <v>0.14299999999999999</v>
      </c>
      <c r="J27" s="35">
        <v>0.14299999999999999</v>
      </c>
      <c r="K27" s="35">
        <v>0.14299999999999999</v>
      </c>
      <c r="L27" s="35">
        <v>0.14299999999999999</v>
      </c>
      <c r="M27" s="35">
        <v>0.14299999999999999</v>
      </c>
      <c r="N27" s="35">
        <v>0.14299999999999999</v>
      </c>
      <c r="O27" s="35">
        <v>0.14299999999999999</v>
      </c>
      <c r="P27" s="35">
        <v>0.14299999999999999</v>
      </c>
      <c r="Q27" s="35">
        <v>0.14299999999999999</v>
      </c>
    </row>
    <row r="28" spans="1:17" x14ac:dyDescent="0.45">
      <c r="B28" t="s">
        <v>79</v>
      </c>
      <c r="C28" s="35">
        <v>0.29599999999999999</v>
      </c>
      <c r="D28" s="35">
        <v>0.67200000000000004</v>
      </c>
      <c r="E28" s="35">
        <v>0.67200000000000004</v>
      </c>
      <c r="F28" s="35">
        <v>0.67200000000000004</v>
      </c>
      <c r="G28" s="35">
        <v>0.67200000000000004</v>
      </c>
      <c r="H28" s="35">
        <v>0.67200000000000004</v>
      </c>
      <c r="I28" s="35">
        <v>0.67200000000000004</v>
      </c>
      <c r="J28" s="35">
        <v>0.67200000000000004</v>
      </c>
      <c r="K28" s="35">
        <v>0.67200000000000004</v>
      </c>
      <c r="L28" s="35">
        <v>0.67200000000000004</v>
      </c>
      <c r="M28" s="35">
        <v>0.67200000000000004</v>
      </c>
      <c r="N28" s="35">
        <v>0.67200000000000004</v>
      </c>
      <c r="O28" s="35">
        <v>0.67200000000000004</v>
      </c>
      <c r="P28" s="35">
        <v>0.67200000000000004</v>
      </c>
      <c r="Q28" s="35">
        <v>0.67200000000000004</v>
      </c>
    </row>
    <row r="29" spans="1:17" x14ac:dyDescent="0.45">
      <c r="B29" t="s">
        <v>77</v>
      </c>
      <c r="C29" s="35">
        <v>1.2E-2</v>
      </c>
      <c r="D29" s="35">
        <v>1.2E-2</v>
      </c>
      <c r="E29" s="35">
        <v>1.2E-2</v>
      </c>
      <c r="F29" s="35">
        <v>1.2E-2</v>
      </c>
      <c r="G29" s="35">
        <v>1.2E-2</v>
      </c>
      <c r="H29" s="35">
        <v>1.2E-2</v>
      </c>
      <c r="I29" s="35">
        <v>1.2E-2</v>
      </c>
      <c r="J29" s="35">
        <v>1.2E-2</v>
      </c>
      <c r="K29" s="35">
        <v>1.2E-2</v>
      </c>
      <c r="L29" s="35">
        <v>1.2E-2</v>
      </c>
      <c r="M29" s="35">
        <v>1.2E-2</v>
      </c>
      <c r="N29" s="35">
        <v>1.2E-2</v>
      </c>
      <c r="O29" s="35">
        <v>1.2E-2</v>
      </c>
      <c r="P29" s="35">
        <v>1.2E-2</v>
      </c>
      <c r="Q29" s="35">
        <v>1.2E-2</v>
      </c>
    </row>
    <row r="30" spans="1:17" x14ac:dyDescent="0.45">
      <c r="B30" t="s">
        <v>80</v>
      </c>
      <c r="C30" s="35">
        <v>0</v>
      </c>
      <c r="D30" s="35">
        <v>0</v>
      </c>
      <c r="E30" s="35">
        <v>1.9E-2</v>
      </c>
      <c r="F30" s="35">
        <v>1.9E-2</v>
      </c>
      <c r="G30" s="35">
        <v>1.9E-2</v>
      </c>
      <c r="H30" s="35">
        <v>1.9E-2</v>
      </c>
      <c r="I30" s="35">
        <v>1.9E-2</v>
      </c>
      <c r="J30" s="35">
        <v>1.9E-2</v>
      </c>
      <c r="K30" s="35">
        <v>1.9E-2</v>
      </c>
      <c r="L30" s="35">
        <v>1.9E-2</v>
      </c>
      <c r="M30" s="35">
        <v>1.9E-2</v>
      </c>
      <c r="N30" s="35">
        <v>1.9E-2</v>
      </c>
      <c r="O30" s="35">
        <v>1.9E-2</v>
      </c>
      <c r="P30" s="35">
        <v>1.9E-2</v>
      </c>
      <c r="Q30" s="35">
        <v>1.9E-2</v>
      </c>
    </row>
    <row r="31" spans="1:17" x14ac:dyDescent="0.45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7" x14ac:dyDescent="0.45">
      <c r="A32" t="s">
        <v>81</v>
      </c>
    </row>
    <row r="33" spans="1:17" x14ac:dyDescent="0.45">
      <c r="B33" t="s">
        <v>75</v>
      </c>
      <c r="C33" s="35">
        <v>11.2722</v>
      </c>
      <c r="D33" s="35">
        <v>14.148101</v>
      </c>
      <c r="E33" s="35">
        <v>15.228100999999999</v>
      </c>
      <c r="F33" s="35">
        <v>15.228100999999999</v>
      </c>
      <c r="G33" s="35">
        <v>15.228100999999999</v>
      </c>
      <c r="H33" s="35">
        <v>15.228100999999999</v>
      </c>
      <c r="I33" s="35">
        <v>15.228100999999999</v>
      </c>
      <c r="J33" s="35">
        <v>15.228100999999999</v>
      </c>
      <c r="K33" s="35">
        <v>15.228100999999999</v>
      </c>
      <c r="L33" s="35">
        <v>15.228100999999999</v>
      </c>
      <c r="M33" s="35">
        <v>15.228100999999999</v>
      </c>
      <c r="N33" s="35">
        <v>15.228100999999999</v>
      </c>
      <c r="O33" s="35">
        <v>15.228100999999999</v>
      </c>
      <c r="P33" s="35">
        <v>15.228100999999999</v>
      </c>
      <c r="Q33" s="35">
        <v>15.228100999999999</v>
      </c>
    </row>
    <row r="34" spans="1:17" x14ac:dyDescent="0.45">
      <c r="B34" t="s">
        <v>76</v>
      </c>
      <c r="C34" s="35">
        <v>0.57699999999999996</v>
      </c>
      <c r="D34" s="35">
        <v>0.81200000000000006</v>
      </c>
      <c r="E34" s="35">
        <v>0.81200000000000006</v>
      </c>
      <c r="F34" s="35">
        <v>0.81200000000000006</v>
      </c>
      <c r="G34" s="35">
        <v>0.81200000000000006</v>
      </c>
      <c r="H34" s="35">
        <v>0.81200000000000006</v>
      </c>
      <c r="I34" s="35">
        <v>0.81200000000000006</v>
      </c>
      <c r="J34" s="35">
        <v>0.81200000000000006</v>
      </c>
      <c r="K34" s="35">
        <v>0.81200000000000006</v>
      </c>
      <c r="L34" s="35">
        <v>0.81200000000000006</v>
      </c>
      <c r="M34" s="35">
        <v>0.81200000000000006</v>
      </c>
      <c r="N34" s="35">
        <v>0.81200000000000006</v>
      </c>
      <c r="O34" s="35">
        <v>0.81200000000000006</v>
      </c>
      <c r="P34" s="35">
        <v>0.81200000000000006</v>
      </c>
      <c r="Q34" s="35">
        <v>0.81200000000000006</v>
      </c>
    </row>
    <row r="35" spans="1:17" x14ac:dyDescent="0.45">
      <c r="B35" t="s">
        <v>79</v>
      </c>
      <c r="C35" s="35">
        <v>0.97919999999999996</v>
      </c>
      <c r="D35" s="35">
        <v>1.6582000000000001</v>
      </c>
      <c r="E35" s="35">
        <v>1.7352000000000001</v>
      </c>
      <c r="F35" s="35">
        <v>1.7352000000000001</v>
      </c>
      <c r="G35" s="35">
        <v>1.7352000000000001</v>
      </c>
      <c r="H35" s="35">
        <v>1.7352000000000001</v>
      </c>
      <c r="I35" s="35">
        <v>1.7352000000000001</v>
      </c>
      <c r="J35" s="35">
        <v>1.7352000000000001</v>
      </c>
      <c r="K35" s="35">
        <v>1.7352000000000001</v>
      </c>
      <c r="L35" s="35">
        <v>1.7352000000000001</v>
      </c>
      <c r="M35" s="35">
        <v>1.7352000000000001</v>
      </c>
      <c r="N35" s="35">
        <v>1.7352000000000001</v>
      </c>
      <c r="O35" s="35">
        <v>1.7352000000000001</v>
      </c>
      <c r="P35" s="35">
        <v>1.7352000000000001</v>
      </c>
      <c r="Q35" s="35">
        <v>1.7352000000000001</v>
      </c>
    </row>
    <row r="36" spans="1:17" x14ac:dyDescent="0.45">
      <c r="B36" t="s">
        <v>77</v>
      </c>
      <c r="C36" s="35">
        <v>0.98170000000000002</v>
      </c>
      <c r="D36" s="35">
        <v>1.1627000000000001</v>
      </c>
      <c r="E36" s="35">
        <v>1.4826999999999999</v>
      </c>
      <c r="F36" s="35">
        <v>1.9626999999999999</v>
      </c>
      <c r="G36" s="35">
        <v>2.442701</v>
      </c>
      <c r="H36" s="35">
        <v>2.922701</v>
      </c>
      <c r="I36" s="35">
        <v>3.402701</v>
      </c>
      <c r="J36" s="35">
        <v>3.882701</v>
      </c>
      <c r="K36" s="35">
        <v>4.3627009999999995</v>
      </c>
      <c r="L36" s="35">
        <v>4.8427009999999999</v>
      </c>
      <c r="M36" s="35">
        <v>5.3226999999999993</v>
      </c>
      <c r="N36" s="35">
        <v>5.8026999999999997</v>
      </c>
      <c r="O36" s="35">
        <v>6.2826999999999993</v>
      </c>
      <c r="P36" s="35">
        <v>6.4426999999999994</v>
      </c>
      <c r="Q36" s="35">
        <v>6.6826999999999996</v>
      </c>
    </row>
    <row r="37" spans="1:17" x14ac:dyDescent="0.45"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x14ac:dyDescent="0.45">
      <c r="A38" s="7" t="s">
        <v>82</v>
      </c>
    </row>
    <row r="39" spans="1:17" x14ac:dyDescent="0.45">
      <c r="A39" s="7"/>
      <c r="C39" s="1">
        <v>2018</v>
      </c>
      <c r="D39" s="1">
        <v>2019</v>
      </c>
      <c r="E39" s="1">
        <v>2020</v>
      </c>
      <c r="F39" s="1">
        <v>2021</v>
      </c>
      <c r="G39" s="1">
        <v>2030</v>
      </c>
    </row>
    <row r="40" spans="1:17" x14ac:dyDescent="0.45">
      <c r="A40" t="s">
        <v>74</v>
      </c>
    </row>
    <row r="41" spans="1:17" x14ac:dyDescent="0.45">
      <c r="B41" t="s">
        <v>76</v>
      </c>
      <c r="C41" s="35">
        <v>0</v>
      </c>
      <c r="D41" s="35">
        <v>0</v>
      </c>
      <c r="E41" s="35">
        <v>8.4000000000000005E-2</v>
      </c>
      <c r="F41" s="35">
        <v>0</v>
      </c>
      <c r="G41" s="35">
        <v>0</v>
      </c>
    </row>
    <row r="42" spans="1:17" x14ac:dyDescent="0.45">
      <c r="B42" t="s">
        <v>83</v>
      </c>
      <c r="C42" s="35">
        <v>0</v>
      </c>
      <c r="D42" s="35">
        <v>0</v>
      </c>
      <c r="E42" s="35">
        <v>0</v>
      </c>
      <c r="F42" s="35">
        <v>0.38300000000000001</v>
      </c>
      <c r="G42" s="35">
        <v>0</v>
      </c>
    </row>
    <row r="43" spans="1:17" x14ac:dyDescent="0.45">
      <c r="B43" t="s">
        <v>84</v>
      </c>
      <c r="C43" s="35">
        <v>0</v>
      </c>
      <c r="D43" s="35">
        <v>0.68400000000000005</v>
      </c>
      <c r="E43" s="35">
        <v>0</v>
      </c>
      <c r="F43" s="35">
        <v>0</v>
      </c>
      <c r="G43" s="35">
        <v>0</v>
      </c>
    </row>
    <row r="44" spans="1:17" x14ac:dyDescent="0.45">
      <c r="C44" s="35"/>
      <c r="D44" s="35"/>
      <c r="E44" s="35"/>
      <c r="F44" s="35"/>
      <c r="G44" s="35"/>
    </row>
    <row r="45" spans="1:17" x14ac:dyDescent="0.45">
      <c r="A45" t="s">
        <v>78</v>
      </c>
    </row>
    <row r="46" spans="1:17" x14ac:dyDescent="0.45">
      <c r="B46" t="s">
        <v>75</v>
      </c>
      <c r="C46" s="35">
        <v>0.61699999999999999</v>
      </c>
      <c r="D46" s="35">
        <v>0</v>
      </c>
      <c r="E46" s="35">
        <v>0</v>
      </c>
      <c r="F46" s="35">
        <v>0</v>
      </c>
      <c r="G46" s="35">
        <v>0</v>
      </c>
    </row>
    <row r="47" spans="1:17" x14ac:dyDescent="0.45">
      <c r="B47" t="s">
        <v>83</v>
      </c>
      <c r="C47" s="35">
        <v>0.15019999999999989</v>
      </c>
      <c r="D47" s="35">
        <v>0</v>
      </c>
      <c r="E47" s="35">
        <v>0.15200000000000014</v>
      </c>
      <c r="F47" s="35">
        <v>1.3130999999999999</v>
      </c>
      <c r="G47" s="35">
        <v>0</v>
      </c>
    </row>
    <row r="48" spans="1:17" x14ac:dyDescent="0.45">
      <c r="B48" t="s">
        <v>84</v>
      </c>
      <c r="C48" s="35">
        <v>0</v>
      </c>
      <c r="D48" s="35">
        <v>0</v>
      </c>
      <c r="E48" s="35">
        <v>1.0189999999999999</v>
      </c>
      <c r="F48" s="35">
        <v>1.0389999999999999</v>
      </c>
      <c r="G48" s="35">
        <f>[2]Nuclear!F21</f>
        <v>2.5</v>
      </c>
    </row>
    <row r="49" spans="1:7" x14ac:dyDescent="0.45">
      <c r="B49" t="s">
        <v>80</v>
      </c>
      <c r="C49" s="35">
        <v>0.02</v>
      </c>
      <c r="D49" s="35">
        <v>0</v>
      </c>
      <c r="E49" s="35">
        <v>0</v>
      </c>
      <c r="F49" s="35">
        <v>0</v>
      </c>
      <c r="G49" s="35">
        <v>0</v>
      </c>
    </row>
    <row r="50" spans="1:7" x14ac:dyDescent="0.45">
      <c r="C50" s="35"/>
      <c r="D50" s="35"/>
      <c r="E50" s="35"/>
      <c r="F50" s="35"/>
      <c r="G50" s="35"/>
    </row>
    <row r="51" spans="1:7" x14ac:dyDescent="0.45">
      <c r="A51" t="s">
        <v>81</v>
      </c>
    </row>
    <row r="52" spans="1:7" x14ac:dyDescent="0.45">
      <c r="B52" t="s">
        <v>85</v>
      </c>
      <c r="C52" s="35">
        <v>0.61299999999999999</v>
      </c>
      <c r="D52" s="35">
        <v>0</v>
      </c>
      <c r="E52" s="35">
        <v>0</v>
      </c>
      <c r="F52" s="35">
        <v>1.329</v>
      </c>
      <c r="G52" s="35">
        <v>0</v>
      </c>
    </row>
    <row r="53" spans="1:7" x14ac:dyDescent="0.45">
      <c r="B53" t="s">
        <v>75</v>
      </c>
      <c r="C53" s="35">
        <v>0.16300000000000001</v>
      </c>
      <c r="D53" s="35">
        <v>0</v>
      </c>
      <c r="E53" s="35">
        <v>0</v>
      </c>
      <c r="F53" s="35">
        <v>0.26700000000000002</v>
      </c>
      <c r="G53" s="35">
        <v>0</v>
      </c>
    </row>
    <row r="54" spans="1:7" x14ac:dyDescent="0.45">
      <c r="B54" t="s">
        <v>83</v>
      </c>
      <c r="C54" s="35">
        <v>0.38500000000000001</v>
      </c>
      <c r="D54" s="35">
        <v>0.155</v>
      </c>
      <c r="E54" s="35">
        <v>0.13500000000000001</v>
      </c>
      <c r="F54" s="35">
        <v>0.74760000000000004</v>
      </c>
      <c r="G54" s="35">
        <v>0</v>
      </c>
    </row>
    <row r="55" spans="1:7" x14ac:dyDescent="0.45">
      <c r="B55" t="s">
        <v>84</v>
      </c>
      <c r="C55" s="35">
        <v>0.6</v>
      </c>
      <c r="D55" s="35">
        <v>0</v>
      </c>
      <c r="E55" s="35">
        <v>0</v>
      </c>
      <c r="F55" s="35">
        <v>0</v>
      </c>
      <c r="G55" s="35">
        <v>0</v>
      </c>
    </row>
    <row r="56" spans="1:7" x14ac:dyDescent="0.45">
      <c r="B56" t="s">
        <v>80</v>
      </c>
      <c r="C56" s="35">
        <v>0</v>
      </c>
      <c r="D56" s="35">
        <v>0</v>
      </c>
      <c r="E56" s="35">
        <v>0</v>
      </c>
      <c r="F56" s="35">
        <v>8.3000000000000004E-2</v>
      </c>
      <c r="G56" s="35">
        <v>0</v>
      </c>
    </row>
    <row r="59" spans="1:7" x14ac:dyDescent="0.45">
      <c r="A59" s="7" t="s">
        <v>86</v>
      </c>
    </row>
    <row r="60" spans="1:7" x14ac:dyDescent="0.45">
      <c r="A60" t="s">
        <v>87</v>
      </c>
      <c r="B60" s="36"/>
    </row>
    <row r="62" spans="1:7" x14ac:dyDescent="0.45">
      <c r="A62" t="s">
        <v>91</v>
      </c>
    </row>
  </sheetData>
  <pageMargins left="0.45" right="0.45" top="0.75" bottom="0.5" header="0.3" footer="0.3"/>
  <pageSetup scale="73" fitToHeight="0" orientation="landscape" r:id="rId1"/>
  <rowBreaks count="1" manualBreakCount="1">
    <brk id="4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ReadMe</vt:lpstr>
      <vt:lpstr>Transportation</vt:lpstr>
      <vt:lpstr>Electricity</vt:lpstr>
      <vt:lpstr>Electricity!Print_Titles</vt:lpstr>
      <vt:lpstr>Transportation!Print_Titles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Darek Imadi</dc:creator>
  <cp:lastModifiedBy>James Bradbury</cp:lastModifiedBy>
  <cp:lastPrinted>2020-03-23T23:10:59Z</cp:lastPrinted>
  <dcterms:created xsi:type="dcterms:W3CDTF">2020-03-20T20:02:09Z</dcterms:created>
  <dcterms:modified xsi:type="dcterms:W3CDTF">2020-09-22T14:57:25Z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6893b648-ee9a-4635-b6b0-7f3318621e95</vt:lpwstr>
  </property>
</Properties>
</file>